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W:\R06\03大私幼\政策\定員変更試算ツール\"/>
    </mc:Choice>
  </mc:AlternateContent>
  <xr:revisionPtr revIDLastSave="0" documentId="13_ncr:1_{18E84AE3-6E54-4784-BFCD-ED76E1EE8C35}" xr6:coauthVersionLast="47" xr6:coauthVersionMax="47" xr10:uidLastSave="{00000000-0000-0000-0000-000000000000}"/>
  <bookViews>
    <workbookView xWindow="-120" yWindow="-120" windowWidth="29040" windowHeight="15720" xr2:uid="{4FF04645-FF5D-418B-9E6B-784EBAA0EF4D}"/>
  </bookViews>
  <sheets>
    <sheet name="入力" sheetId="9" r:id="rId1"/>
    <sheet name="詳細" sheetId="4" r:id="rId2"/>
    <sheet name="基準表" sheetId="1" r:id="rId3"/>
    <sheet name="区分" sheetId="5" state="hidden" r:id="rId4"/>
    <sheet name="加算一覧" sheetId="8" state="hidden" r:id="rId5"/>
    <sheet name="認子教育" sheetId="3" state="hidden" r:id="rId6"/>
    <sheet name="超過教育" sheetId="6" state="hidden" r:id="rId7"/>
    <sheet name="認子保育" sheetId="2" state="hidden" r:id="rId8"/>
    <sheet name="超過保育" sheetId="7"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1" i="4" l="1"/>
  <c r="Z18" i="4" l="1"/>
  <c r="V16" i="4"/>
  <c r="V14" i="4"/>
  <c r="W13" i="4"/>
  <c r="W10" i="4"/>
  <c r="Y9" i="4"/>
  <c r="P21" i="4"/>
  <c r="B93" i="1"/>
  <c r="A92" i="1"/>
  <c r="D100" i="1" s="1"/>
  <c r="AC23" i="4"/>
  <c r="AC14" i="4"/>
  <c r="Y14" i="4" s="1"/>
  <c r="AC13" i="4"/>
  <c r="Y13" i="4" s="1"/>
  <c r="AC12" i="4"/>
  <c r="Y12" i="4" s="1"/>
  <c r="AC11" i="4"/>
  <c r="Y11" i="4" s="1"/>
  <c r="AC10" i="4"/>
  <c r="Y10" i="4" s="1"/>
  <c r="AC9" i="4"/>
  <c r="AC8" i="4"/>
  <c r="Y8" i="4" s="1"/>
  <c r="B3" i="4"/>
  <c r="U6" i="4"/>
  <c r="J16" i="4"/>
  <c r="J15" i="4"/>
  <c r="J14" i="4"/>
  <c r="J13" i="4"/>
  <c r="J12" i="4"/>
  <c r="J11" i="4"/>
  <c r="J9" i="4"/>
  <c r="J8" i="4"/>
  <c r="J7" i="4"/>
  <c r="D16" i="4"/>
  <c r="D15" i="4"/>
  <c r="D14" i="4"/>
  <c r="F14" i="4" s="1"/>
  <c r="D13" i="4"/>
  <c r="P25" i="4" s="1"/>
  <c r="D12" i="4"/>
  <c r="V9" i="4" s="1"/>
  <c r="D11" i="4"/>
  <c r="V8" i="4" s="1"/>
  <c r="D9" i="4"/>
  <c r="D8" i="4"/>
  <c r="D7" i="4"/>
  <c r="D20" i="9"/>
  <c r="D13" i="9"/>
  <c r="D21" i="9" s="1"/>
  <c r="C20" i="9"/>
  <c r="C13" i="9"/>
  <c r="C21" i="9" s="1"/>
  <c r="G131" i="8"/>
  <c r="G132" i="8" s="1"/>
  <c r="G133" i="8" s="1"/>
  <c r="G134" i="8" s="1"/>
  <c r="G135" i="8" s="1"/>
  <c r="G136" i="8" s="1"/>
  <c r="G137" i="8" s="1"/>
  <c r="G138" i="8" s="1"/>
  <c r="G139" i="8" s="1"/>
  <c r="G140" i="8" s="1"/>
  <c r="G141" i="8" s="1"/>
  <c r="G142" i="8" s="1"/>
  <c r="G143" i="8" s="1"/>
  <c r="G144" i="8" s="1"/>
  <c r="G145" i="8" s="1"/>
  <c r="G146" i="8" s="1"/>
  <c r="G130" i="8"/>
  <c r="G112" i="8"/>
  <c r="G113" i="8" s="1"/>
  <c r="G114" i="8" s="1"/>
  <c r="G115" i="8" s="1"/>
  <c r="G116" i="8" s="1"/>
  <c r="G117" i="8" s="1"/>
  <c r="G118" i="8" s="1"/>
  <c r="G119" i="8" s="1"/>
  <c r="G120" i="8" s="1"/>
  <c r="G121" i="8" s="1"/>
  <c r="G122" i="8" s="1"/>
  <c r="G123" i="8" s="1"/>
  <c r="G124" i="8" s="1"/>
  <c r="G125" i="8" s="1"/>
  <c r="G126" i="8" s="1"/>
  <c r="G127" i="8" s="1"/>
  <c r="G128" i="8" s="1"/>
  <c r="G94" i="8"/>
  <c r="G95" i="8" s="1"/>
  <c r="G96" i="8" s="1"/>
  <c r="G97" i="8" s="1"/>
  <c r="G98" i="8" s="1"/>
  <c r="G99" i="8" s="1"/>
  <c r="G100" i="8" s="1"/>
  <c r="G101" i="8" s="1"/>
  <c r="G102" i="8" s="1"/>
  <c r="G103" i="8" s="1"/>
  <c r="G104" i="8" s="1"/>
  <c r="G105" i="8" s="1"/>
  <c r="G106" i="8" s="1"/>
  <c r="G107" i="8" s="1"/>
  <c r="G108" i="8" s="1"/>
  <c r="G109" i="8" s="1"/>
  <c r="G110" i="8" s="1"/>
  <c r="G76" i="8"/>
  <c r="G77" i="8" s="1"/>
  <c r="G78" i="8" s="1"/>
  <c r="G79" i="8" s="1"/>
  <c r="G80" i="8" s="1"/>
  <c r="G81" i="8" s="1"/>
  <c r="G82" i="8" s="1"/>
  <c r="G83" i="8" s="1"/>
  <c r="G84" i="8" s="1"/>
  <c r="G85" i="8" s="1"/>
  <c r="G86" i="8" s="1"/>
  <c r="G87" i="8" s="1"/>
  <c r="G88" i="8" s="1"/>
  <c r="G89" i="8" s="1"/>
  <c r="G90" i="8" s="1"/>
  <c r="G91" i="8" s="1"/>
  <c r="G92" i="8" s="1"/>
  <c r="G59" i="8"/>
  <c r="G60" i="8" s="1"/>
  <c r="G61" i="8" s="1"/>
  <c r="G62" i="8" s="1"/>
  <c r="G63" i="8" s="1"/>
  <c r="G64" i="8" s="1"/>
  <c r="G65" i="8" s="1"/>
  <c r="G66" i="8" s="1"/>
  <c r="G67" i="8" s="1"/>
  <c r="G68" i="8" s="1"/>
  <c r="G69" i="8" s="1"/>
  <c r="G70" i="8" s="1"/>
  <c r="G71" i="8" s="1"/>
  <c r="G72" i="8" s="1"/>
  <c r="G73" i="8" s="1"/>
  <c r="G74" i="8" s="1"/>
  <c r="G58" i="8"/>
  <c r="G40" i="8"/>
  <c r="G41" i="8" s="1"/>
  <c r="G42" i="8" s="1"/>
  <c r="G43" i="8" s="1"/>
  <c r="G44" i="8" s="1"/>
  <c r="G45" i="8" s="1"/>
  <c r="G46" i="8" s="1"/>
  <c r="G47" i="8" s="1"/>
  <c r="G48" i="8" s="1"/>
  <c r="G49" i="8" s="1"/>
  <c r="G50" i="8" s="1"/>
  <c r="G51" i="8" s="1"/>
  <c r="G52" i="8" s="1"/>
  <c r="G53" i="8" s="1"/>
  <c r="G54" i="8" s="1"/>
  <c r="G55" i="8" s="1"/>
  <c r="G56" i="8" s="1"/>
  <c r="G22" i="8"/>
  <c r="G23" i="8" s="1"/>
  <c r="G24" i="8" s="1"/>
  <c r="G25" i="8" s="1"/>
  <c r="G26" i="8" s="1"/>
  <c r="G27" i="8" s="1"/>
  <c r="G28" i="8" s="1"/>
  <c r="G29" i="8" s="1"/>
  <c r="G30" i="8" s="1"/>
  <c r="G31" i="8" s="1"/>
  <c r="G32" i="8" s="1"/>
  <c r="G33" i="8" s="1"/>
  <c r="G34" i="8" s="1"/>
  <c r="G35" i="8" s="1"/>
  <c r="G36" i="8" s="1"/>
  <c r="G37" i="8" s="1"/>
  <c r="G38" i="8" s="1"/>
  <c r="G4" i="8"/>
  <c r="G5" i="8" s="1"/>
  <c r="G6" i="8" s="1"/>
  <c r="G7" i="8" s="1"/>
  <c r="G8" i="8" s="1"/>
  <c r="G9" i="8" s="1"/>
  <c r="G10" i="8" s="1"/>
  <c r="G11" i="8" s="1"/>
  <c r="G12" i="8" s="1"/>
  <c r="G13" i="8" s="1"/>
  <c r="G14" i="8" s="1"/>
  <c r="G15" i="8" s="1"/>
  <c r="G16" i="8" s="1"/>
  <c r="G17" i="8" s="1"/>
  <c r="G18" i="8" s="1"/>
  <c r="G19" i="8" s="1"/>
  <c r="G20" i="8" s="1"/>
  <c r="A4" i="8"/>
  <c r="A5" i="8" s="1"/>
  <c r="A6" i="8" s="1"/>
  <c r="A7" i="8" s="1"/>
  <c r="A8" i="8" s="1"/>
  <c r="A9" i="8" s="1"/>
  <c r="A10" i="8" s="1"/>
  <c r="A11" i="8" s="1"/>
  <c r="A12" i="8" s="1"/>
  <c r="A13" i="8" s="1"/>
  <c r="A14" i="8" s="1"/>
  <c r="A15" i="8" s="1"/>
  <c r="A16" i="8" s="1"/>
  <c r="A17" i="8" s="1"/>
  <c r="A18" i="8" s="1"/>
  <c r="A19" i="8" s="1"/>
  <c r="A21" i="8"/>
  <c r="A22" i="8" s="1"/>
  <c r="A23" i="8" s="1"/>
  <c r="A24" i="8" s="1"/>
  <c r="A25" i="8" s="1"/>
  <c r="A26" i="8" s="1"/>
  <c r="A27" i="8" s="1"/>
  <c r="A28" i="8" s="1"/>
  <c r="A29" i="8" s="1"/>
  <c r="A30" i="8" s="1"/>
  <c r="A31" i="8" s="1"/>
  <c r="A32" i="8" s="1"/>
  <c r="A33" i="8" s="1"/>
  <c r="A34" i="8" s="1"/>
  <c r="A35" i="8" s="1"/>
  <c r="A36" i="8" s="1"/>
  <c r="A38" i="8"/>
  <c r="A39" i="8" s="1"/>
  <c r="A40" i="8" s="1"/>
  <c r="A41" i="8" s="1"/>
  <c r="A42" i="8" s="1"/>
  <c r="A43" i="8" s="1"/>
  <c r="A44" i="8" s="1"/>
  <c r="A45" i="8" s="1"/>
  <c r="A46" i="8" s="1"/>
  <c r="A47" i="8" s="1"/>
  <c r="A48" i="8" s="1"/>
  <c r="A49" i="8" s="1"/>
  <c r="A50" i="8" s="1"/>
  <c r="A51" i="8" s="1"/>
  <c r="A52" i="8" s="1"/>
  <c r="A53" i="8" s="1"/>
  <c r="A55" i="8"/>
  <c r="A56" i="8" s="1"/>
  <c r="A57" i="8" s="1"/>
  <c r="A58" i="8" s="1"/>
  <c r="A59" i="8" s="1"/>
  <c r="A60" i="8" s="1"/>
  <c r="A61" i="8" s="1"/>
  <c r="A62" i="8" s="1"/>
  <c r="A63" i="8" s="1"/>
  <c r="A64" i="8" s="1"/>
  <c r="A65" i="8" s="1"/>
  <c r="A66" i="8" s="1"/>
  <c r="A67" i="8" s="1"/>
  <c r="A68" i="8" s="1"/>
  <c r="A69" i="8" s="1"/>
  <c r="A70" i="8" s="1"/>
  <c r="A72" i="8"/>
  <c r="A73" i="8" s="1"/>
  <c r="A74" i="8" s="1"/>
  <c r="A75" i="8" s="1"/>
  <c r="A76" i="8" s="1"/>
  <c r="A77" i="8" s="1"/>
  <c r="A78" i="8" s="1"/>
  <c r="A79" i="8" s="1"/>
  <c r="A80" i="8" s="1"/>
  <c r="A81" i="8" s="1"/>
  <c r="A82" i="8" s="1"/>
  <c r="A83" i="8" s="1"/>
  <c r="A84" i="8" s="1"/>
  <c r="A85" i="8" s="1"/>
  <c r="A86" i="8" s="1"/>
  <c r="A87" i="8" s="1"/>
  <c r="A89" i="8"/>
  <c r="A90" i="8" s="1"/>
  <c r="A91" i="8" s="1"/>
  <c r="A92" i="8" s="1"/>
  <c r="A93" i="8" s="1"/>
  <c r="A94" i="8" s="1"/>
  <c r="A95" i="8" s="1"/>
  <c r="A96" i="8" s="1"/>
  <c r="A97" i="8" s="1"/>
  <c r="A98" i="8" s="1"/>
  <c r="A99" i="8" s="1"/>
  <c r="A100" i="8" s="1"/>
  <c r="A101" i="8" s="1"/>
  <c r="A102" i="8" s="1"/>
  <c r="A103" i="8" s="1"/>
  <c r="A104" i="8" s="1"/>
  <c r="A106" i="8"/>
  <c r="A107" i="8" s="1"/>
  <c r="A108" i="8" s="1"/>
  <c r="A109" i="8" s="1"/>
  <c r="A110" i="8" s="1"/>
  <c r="A111" i="8" s="1"/>
  <c r="A112" i="8" s="1"/>
  <c r="A113" i="8" s="1"/>
  <c r="A114" i="8" s="1"/>
  <c r="A115" i="8" s="1"/>
  <c r="A116" i="8" s="1"/>
  <c r="A117" i="8" s="1"/>
  <c r="A118" i="8" s="1"/>
  <c r="A119" i="8" s="1"/>
  <c r="A120" i="8" s="1"/>
  <c r="A121" i="8" s="1"/>
  <c r="A124" i="8"/>
  <c r="A125" i="8" s="1"/>
  <c r="A126" i="8" s="1"/>
  <c r="A127" i="8" s="1"/>
  <c r="A128" i="8" s="1"/>
  <c r="A129" i="8" s="1"/>
  <c r="A130" i="8" s="1"/>
  <c r="A131" i="8" s="1"/>
  <c r="A132" i="8" s="1"/>
  <c r="A133" i="8" s="1"/>
  <c r="A134" i="8" s="1"/>
  <c r="A135" i="8" s="1"/>
  <c r="A136" i="8" s="1"/>
  <c r="A137" i="8" s="1"/>
  <c r="A138" i="8" s="1"/>
  <c r="A123" i="8"/>
  <c r="I4" i="8"/>
  <c r="I5" i="8" s="1"/>
  <c r="I6" i="8" s="1"/>
  <c r="I7" i="8" s="1"/>
  <c r="I8" i="8" s="1"/>
  <c r="I9" i="8" s="1"/>
  <c r="I10" i="8" s="1"/>
  <c r="I11" i="8" s="1"/>
  <c r="I12" i="8" s="1"/>
  <c r="I13" i="8" s="1"/>
  <c r="I14" i="8" s="1"/>
  <c r="I15" i="8" s="1"/>
  <c r="I16" i="8" s="1"/>
  <c r="I17" i="8" s="1"/>
  <c r="I18" i="8" s="1"/>
  <c r="I19" i="8" s="1"/>
  <c r="I20" i="8" s="1"/>
  <c r="I22" i="8"/>
  <c r="I23" i="8" s="1"/>
  <c r="I24" i="8" s="1"/>
  <c r="I25" i="8" s="1"/>
  <c r="I26" i="8" s="1"/>
  <c r="I27" i="8" s="1"/>
  <c r="I28" i="8" s="1"/>
  <c r="I29" i="8" s="1"/>
  <c r="I30" i="8" s="1"/>
  <c r="I31" i="8" s="1"/>
  <c r="I32" i="8" s="1"/>
  <c r="I33" i="8" s="1"/>
  <c r="I34" i="8" s="1"/>
  <c r="I35" i="8" s="1"/>
  <c r="I36" i="8" s="1"/>
  <c r="I37" i="8" s="1"/>
  <c r="I38" i="8" s="1"/>
  <c r="I40" i="8"/>
  <c r="I41" i="8" s="1"/>
  <c r="I42" i="8" s="1"/>
  <c r="I43" i="8" s="1"/>
  <c r="I44" i="8" s="1"/>
  <c r="I45" i="8" s="1"/>
  <c r="I46" i="8" s="1"/>
  <c r="I47" i="8" s="1"/>
  <c r="I48" i="8" s="1"/>
  <c r="I49" i="8" s="1"/>
  <c r="I50" i="8" s="1"/>
  <c r="I51" i="8" s="1"/>
  <c r="I52" i="8" s="1"/>
  <c r="I53" i="8" s="1"/>
  <c r="I54" i="8" s="1"/>
  <c r="I55" i="8" s="1"/>
  <c r="I56" i="8" s="1"/>
  <c r="I58" i="8"/>
  <c r="I59" i="8" s="1"/>
  <c r="I60" i="8" s="1"/>
  <c r="I61" i="8" s="1"/>
  <c r="I62" i="8" s="1"/>
  <c r="I63" i="8" s="1"/>
  <c r="I64" i="8" s="1"/>
  <c r="I65" i="8" s="1"/>
  <c r="I66" i="8" s="1"/>
  <c r="I67" i="8" s="1"/>
  <c r="I68" i="8" s="1"/>
  <c r="I69" i="8" s="1"/>
  <c r="I70" i="8" s="1"/>
  <c r="I71" i="8" s="1"/>
  <c r="I72" i="8" s="1"/>
  <c r="I73" i="8" s="1"/>
  <c r="I74" i="8" s="1"/>
  <c r="I76" i="8"/>
  <c r="I77" i="8" s="1"/>
  <c r="I78" i="8" s="1"/>
  <c r="I79" i="8" s="1"/>
  <c r="I80" i="8" s="1"/>
  <c r="I81" i="8" s="1"/>
  <c r="I82" i="8" s="1"/>
  <c r="I83" i="8" s="1"/>
  <c r="I84" i="8" s="1"/>
  <c r="I85" i="8" s="1"/>
  <c r="I86" i="8" s="1"/>
  <c r="I87" i="8" s="1"/>
  <c r="I88" i="8" s="1"/>
  <c r="I89" i="8" s="1"/>
  <c r="I90" i="8" s="1"/>
  <c r="I91" i="8" s="1"/>
  <c r="I92" i="8" s="1"/>
  <c r="I94" i="8"/>
  <c r="I95" i="8" s="1"/>
  <c r="I96" i="8" s="1"/>
  <c r="I97" i="8" s="1"/>
  <c r="I98" i="8" s="1"/>
  <c r="I99" i="8" s="1"/>
  <c r="I100" i="8" s="1"/>
  <c r="I101" i="8" s="1"/>
  <c r="I102" i="8" s="1"/>
  <c r="I103" i="8" s="1"/>
  <c r="I104" i="8" s="1"/>
  <c r="I105" i="8" s="1"/>
  <c r="I106" i="8" s="1"/>
  <c r="I107" i="8" s="1"/>
  <c r="I108" i="8" s="1"/>
  <c r="I109" i="8" s="1"/>
  <c r="I110" i="8" s="1"/>
  <c r="I112" i="8"/>
  <c r="I113" i="8" s="1"/>
  <c r="I114" i="8" s="1"/>
  <c r="I115" i="8" s="1"/>
  <c r="I116" i="8" s="1"/>
  <c r="I117" i="8" s="1"/>
  <c r="I118" i="8" s="1"/>
  <c r="I119" i="8" s="1"/>
  <c r="I120" i="8" s="1"/>
  <c r="I121" i="8" s="1"/>
  <c r="I122" i="8" s="1"/>
  <c r="I123" i="8" s="1"/>
  <c r="I124" i="8" s="1"/>
  <c r="I125" i="8" s="1"/>
  <c r="I126" i="8" s="1"/>
  <c r="I127" i="8" s="1"/>
  <c r="I128" i="8" s="1"/>
  <c r="I130" i="8"/>
  <c r="I131" i="8" s="1"/>
  <c r="I132" i="8" s="1"/>
  <c r="I133" i="8" s="1"/>
  <c r="I134" i="8" s="1"/>
  <c r="I135" i="8" s="1"/>
  <c r="I136" i="8" s="1"/>
  <c r="I137" i="8" s="1"/>
  <c r="I138" i="8" s="1"/>
  <c r="I139" i="8" s="1"/>
  <c r="I140" i="8" s="1"/>
  <c r="I141" i="8" s="1"/>
  <c r="I142" i="8" s="1"/>
  <c r="I143" i="8" s="1"/>
  <c r="I144" i="8" s="1"/>
  <c r="I145" i="8" s="1"/>
  <c r="I146" i="8" s="1"/>
  <c r="X16" i="4"/>
  <c r="AA16" i="4" s="1"/>
  <c r="AB16" i="4" s="1"/>
  <c r="AC16" i="4" s="1"/>
  <c r="Y16" i="4" s="1"/>
  <c r="X14" i="4"/>
  <c r="AA14" i="4" s="1"/>
  <c r="AB14" i="4" s="1"/>
  <c r="AK278" i="6"/>
  <c r="AJ278" i="6"/>
  <c r="AI278" i="6"/>
  <c r="AH278" i="6"/>
  <c r="AG278" i="6"/>
  <c r="AF278" i="6"/>
  <c r="AE278" i="6"/>
  <c r="AD278" i="6"/>
  <c r="AC278" i="6"/>
  <c r="AB278" i="6"/>
  <c r="AA278" i="6"/>
  <c r="Z278" i="6"/>
  <c r="Y278" i="6"/>
  <c r="X278" i="6"/>
  <c r="W278" i="6"/>
  <c r="V278" i="6"/>
  <c r="AK276" i="6"/>
  <c r="AJ276" i="6"/>
  <c r="AI276" i="6"/>
  <c r="AH276" i="6"/>
  <c r="AG276" i="6"/>
  <c r="AF276" i="6"/>
  <c r="AE276" i="6"/>
  <c r="AD276" i="6"/>
  <c r="AC276" i="6"/>
  <c r="AB276" i="6"/>
  <c r="AA276" i="6"/>
  <c r="Z276" i="6"/>
  <c r="Y276" i="6"/>
  <c r="X276" i="6"/>
  <c r="W276" i="6"/>
  <c r="V276" i="6"/>
  <c r="AK274" i="6"/>
  <c r="AJ274" i="6"/>
  <c r="AI274" i="6"/>
  <c r="AH274" i="6"/>
  <c r="AG274" i="6"/>
  <c r="AF274" i="6"/>
  <c r="AE274" i="6"/>
  <c r="AD274" i="6"/>
  <c r="AC274" i="6"/>
  <c r="AB274" i="6"/>
  <c r="AA274" i="6"/>
  <c r="Z274" i="6"/>
  <c r="Y274" i="6"/>
  <c r="X274" i="6"/>
  <c r="W274" i="6"/>
  <c r="V274" i="6"/>
  <c r="AK272" i="6"/>
  <c r="AJ272" i="6"/>
  <c r="AI272" i="6"/>
  <c r="AH272" i="6"/>
  <c r="AG272" i="6"/>
  <c r="AF272" i="6"/>
  <c r="AE272" i="6"/>
  <c r="AD272" i="6"/>
  <c r="AC272" i="6"/>
  <c r="AB272" i="6"/>
  <c r="AA272" i="6"/>
  <c r="Z272" i="6"/>
  <c r="Y272" i="6"/>
  <c r="X272" i="6"/>
  <c r="W272" i="6"/>
  <c r="V272" i="6"/>
  <c r="AK270" i="6"/>
  <c r="AJ270" i="6"/>
  <c r="AI270" i="6"/>
  <c r="AH270" i="6"/>
  <c r="AG270" i="6"/>
  <c r="AF270" i="6"/>
  <c r="AE270" i="6"/>
  <c r="AD270" i="6"/>
  <c r="AC270" i="6"/>
  <c r="AB270" i="6"/>
  <c r="AA270" i="6"/>
  <c r="Z270" i="6"/>
  <c r="Y270" i="6"/>
  <c r="X270" i="6"/>
  <c r="W270" i="6"/>
  <c r="V270" i="6"/>
  <c r="AK268" i="6"/>
  <c r="AJ268" i="6"/>
  <c r="AI268" i="6"/>
  <c r="AH268" i="6"/>
  <c r="AG268" i="6"/>
  <c r="AF268" i="6"/>
  <c r="AE268" i="6"/>
  <c r="AD268" i="6"/>
  <c r="AC268" i="6"/>
  <c r="AB268" i="6"/>
  <c r="AA268" i="6"/>
  <c r="Z268" i="6"/>
  <c r="Y268" i="6"/>
  <c r="X268" i="6"/>
  <c r="W268" i="6"/>
  <c r="V268" i="6"/>
  <c r="AK266" i="6"/>
  <c r="AJ266" i="6"/>
  <c r="AI266" i="6"/>
  <c r="AH266" i="6"/>
  <c r="AG266" i="6"/>
  <c r="AF266" i="6"/>
  <c r="AE266" i="6"/>
  <c r="AD266" i="6"/>
  <c r="AC266" i="6"/>
  <c r="AB266" i="6"/>
  <c r="AA266" i="6"/>
  <c r="Z266" i="6"/>
  <c r="Y266" i="6"/>
  <c r="X266" i="6"/>
  <c r="W266" i="6"/>
  <c r="V266" i="6"/>
  <c r="AK264" i="6"/>
  <c r="AJ264" i="6"/>
  <c r="AI264" i="6"/>
  <c r="AH264" i="6"/>
  <c r="AG264" i="6"/>
  <c r="AF264" i="6"/>
  <c r="AE264" i="6"/>
  <c r="AD264" i="6"/>
  <c r="AC264" i="6"/>
  <c r="AB264" i="6"/>
  <c r="AA264" i="6"/>
  <c r="Z264" i="6"/>
  <c r="Y264" i="6"/>
  <c r="X264" i="6"/>
  <c r="W264" i="6"/>
  <c r="V264" i="6"/>
  <c r="AK262" i="6"/>
  <c r="AJ262" i="6"/>
  <c r="AI262" i="6"/>
  <c r="AH262" i="6"/>
  <c r="AG262" i="6"/>
  <c r="AF262" i="6"/>
  <c r="AE262" i="6"/>
  <c r="AD262" i="6"/>
  <c r="AC262" i="6"/>
  <c r="AB262" i="6"/>
  <c r="AA262" i="6"/>
  <c r="Z262" i="6"/>
  <c r="Y262" i="6"/>
  <c r="X262" i="6"/>
  <c r="W262" i="6"/>
  <c r="V262" i="6"/>
  <c r="AK260" i="6"/>
  <c r="AJ260" i="6"/>
  <c r="AI260" i="6"/>
  <c r="AH260" i="6"/>
  <c r="AG260" i="6"/>
  <c r="AF260" i="6"/>
  <c r="AE260" i="6"/>
  <c r="AD260" i="6"/>
  <c r="AC260" i="6"/>
  <c r="AB260" i="6"/>
  <c r="AA260" i="6"/>
  <c r="Z260" i="6"/>
  <c r="Y260" i="6"/>
  <c r="X260" i="6"/>
  <c r="W260" i="6"/>
  <c r="V260" i="6"/>
  <c r="AK258" i="6"/>
  <c r="AJ258" i="6"/>
  <c r="AI258" i="6"/>
  <c r="AH258" i="6"/>
  <c r="AG258" i="6"/>
  <c r="AF258" i="6"/>
  <c r="AE258" i="6"/>
  <c r="AD258" i="6"/>
  <c r="AC258" i="6"/>
  <c r="AB258" i="6"/>
  <c r="AA258" i="6"/>
  <c r="Z258" i="6"/>
  <c r="Y258" i="6"/>
  <c r="X258" i="6"/>
  <c r="W258" i="6"/>
  <c r="V258" i="6"/>
  <c r="AK256" i="6"/>
  <c r="AJ256" i="6"/>
  <c r="AI256" i="6"/>
  <c r="AH256" i="6"/>
  <c r="AG256" i="6"/>
  <c r="AF256" i="6"/>
  <c r="AE256" i="6"/>
  <c r="AD256" i="6"/>
  <c r="AC256" i="6"/>
  <c r="AB256" i="6"/>
  <c r="AA256" i="6"/>
  <c r="Z256" i="6"/>
  <c r="Y256" i="6"/>
  <c r="X256" i="6"/>
  <c r="W256" i="6"/>
  <c r="V256" i="6"/>
  <c r="AK254" i="6"/>
  <c r="AJ254" i="6"/>
  <c r="AI254" i="6"/>
  <c r="AH254" i="6"/>
  <c r="AG254" i="6"/>
  <c r="AF254" i="6"/>
  <c r="AE254" i="6"/>
  <c r="AD254" i="6"/>
  <c r="AC254" i="6"/>
  <c r="AB254" i="6"/>
  <c r="AA254" i="6"/>
  <c r="Z254" i="6"/>
  <c r="Y254" i="6"/>
  <c r="X254" i="6"/>
  <c r="W254" i="6"/>
  <c r="V254" i="6"/>
  <c r="AK252" i="6"/>
  <c r="AJ252" i="6"/>
  <c r="AI252" i="6"/>
  <c r="AH252" i="6"/>
  <c r="AG252" i="6"/>
  <c r="AF252" i="6"/>
  <c r="AE252" i="6"/>
  <c r="AD252" i="6"/>
  <c r="AC252" i="6"/>
  <c r="AB252" i="6"/>
  <c r="AA252" i="6"/>
  <c r="Z252" i="6"/>
  <c r="Y252" i="6"/>
  <c r="X252" i="6"/>
  <c r="W252" i="6"/>
  <c r="V252" i="6"/>
  <c r="AK250" i="6"/>
  <c r="AJ250" i="6"/>
  <c r="AI250" i="6"/>
  <c r="AH250" i="6"/>
  <c r="AG250" i="6"/>
  <c r="AF250" i="6"/>
  <c r="AE250" i="6"/>
  <c r="AD250" i="6"/>
  <c r="AC250" i="6"/>
  <c r="AB250" i="6"/>
  <c r="AA250" i="6"/>
  <c r="Z250" i="6"/>
  <c r="Y250" i="6"/>
  <c r="X250" i="6"/>
  <c r="W250" i="6"/>
  <c r="V250" i="6"/>
  <c r="AK248" i="6"/>
  <c r="AJ248" i="6"/>
  <c r="AI248" i="6"/>
  <c r="AH248" i="6"/>
  <c r="AG248" i="6"/>
  <c r="AF248" i="6"/>
  <c r="AE248" i="6"/>
  <c r="AD248" i="6"/>
  <c r="AC248" i="6"/>
  <c r="AB248" i="6"/>
  <c r="AA248" i="6"/>
  <c r="Z248" i="6"/>
  <c r="Y248" i="6"/>
  <c r="X248" i="6"/>
  <c r="W248" i="6"/>
  <c r="V248" i="6"/>
  <c r="AK246" i="6"/>
  <c r="AJ246" i="6"/>
  <c r="AI246" i="6"/>
  <c r="AH246" i="6"/>
  <c r="AG246" i="6"/>
  <c r="AF246" i="6"/>
  <c r="AE246" i="6"/>
  <c r="AD246" i="6"/>
  <c r="AC246" i="6"/>
  <c r="AB246" i="6"/>
  <c r="AA246" i="6"/>
  <c r="Z246" i="6"/>
  <c r="Y246" i="6"/>
  <c r="X246" i="6"/>
  <c r="W246" i="6"/>
  <c r="V246" i="6"/>
  <c r="AK244" i="6"/>
  <c r="AJ244" i="6"/>
  <c r="AI244" i="6"/>
  <c r="AH244" i="6"/>
  <c r="AG244" i="6"/>
  <c r="AF244" i="6"/>
  <c r="AE244" i="6"/>
  <c r="AD244" i="6"/>
  <c r="AC244" i="6"/>
  <c r="AB244" i="6"/>
  <c r="AA244" i="6"/>
  <c r="Z244" i="6"/>
  <c r="Y244" i="6"/>
  <c r="X244" i="6"/>
  <c r="W244" i="6"/>
  <c r="V244" i="6"/>
  <c r="AK242" i="6"/>
  <c r="AJ242" i="6"/>
  <c r="AI242" i="6"/>
  <c r="AH242" i="6"/>
  <c r="AG242" i="6"/>
  <c r="AF242" i="6"/>
  <c r="AE242" i="6"/>
  <c r="AD242" i="6"/>
  <c r="AC242" i="6"/>
  <c r="AB242" i="6"/>
  <c r="AA242" i="6"/>
  <c r="Z242" i="6"/>
  <c r="Y242" i="6"/>
  <c r="X242" i="6"/>
  <c r="W242" i="6"/>
  <c r="V242" i="6"/>
  <c r="AK240" i="6"/>
  <c r="AJ240" i="6"/>
  <c r="AI240" i="6"/>
  <c r="AH240" i="6"/>
  <c r="AG240" i="6"/>
  <c r="AF240" i="6"/>
  <c r="AE240" i="6"/>
  <c r="AD240" i="6"/>
  <c r="AC240" i="6"/>
  <c r="AB240" i="6"/>
  <c r="AA240" i="6"/>
  <c r="Z240" i="6"/>
  <c r="Y240" i="6"/>
  <c r="X240" i="6"/>
  <c r="W240" i="6"/>
  <c r="V240" i="6"/>
  <c r="AK238" i="6"/>
  <c r="AJ238" i="6"/>
  <c r="AI238" i="6"/>
  <c r="AH238" i="6"/>
  <c r="AG238" i="6"/>
  <c r="AF238" i="6"/>
  <c r="AE238" i="6"/>
  <c r="AD238" i="6"/>
  <c r="AC238" i="6"/>
  <c r="AB238" i="6"/>
  <c r="AA238" i="6"/>
  <c r="Z238" i="6"/>
  <c r="Y238" i="6"/>
  <c r="X238" i="6"/>
  <c r="W238" i="6"/>
  <c r="V238" i="6"/>
  <c r="AK236" i="6"/>
  <c r="AJ236" i="6"/>
  <c r="AI236" i="6"/>
  <c r="AH236" i="6"/>
  <c r="AG236" i="6"/>
  <c r="AF236" i="6"/>
  <c r="AE236" i="6"/>
  <c r="AD236" i="6"/>
  <c r="AC236" i="6"/>
  <c r="AB236" i="6"/>
  <c r="AA236" i="6"/>
  <c r="Z236" i="6"/>
  <c r="Y236" i="6"/>
  <c r="X236" i="6"/>
  <c r="W236" i="6"/>
  <c r="V236" i="6"/>
  <c r="AK234" i="6"/>
  <c r="AJ234" i="6"/>
  <c r="AI234" i="6"/>
  <c r="AH234" i="6"/>
  <c r="AG234" i="6"/>
  <c r="AF234" i="6"/>
  <c r="AE234" i="6"/>
  <c r="AD234" i="6"/>
  <c r="AC234" i="6"/>
  <c r="AB234" i="6"/>
  <c r="AA234" i="6"/>
  <c r="Z234" i="6"/>
  <c r="Y234" i="6"/>
  <c r="X234" i="6"/>
  <c r="W234" i="6"/>
  <c r="V234" i="6"/>
  <c r="AK232" i="6"/>
  <c r="AJ232" i="6"/>
  <c r="AI232" i="6"/>
  <c r="AH232" i="6"/>
  <c r="AG232" i="6"/>
  <c r="AF232" i="6"/>
  <c r="AE232" i="6"/>
  <c r="AD232" i="6"/>
  <c r="AC232" i="6"/>
  <c r="AB232" i="6"/>
  <c r="AA232" i="6"/>
  <c r="Z232" i="6"/>
  <c r="Y232" i="6"/>
  <c r="X232" i="6"/>
  <c r="W232" i="6"/>
  <c r="V232" i="6"/>
  <c r="AK230" i="6"/>
  <c r="AJ230" i="6"/>
  <c r="AI230" i="6"/>
  <c r="AH230" i="6"/>
  <c r="AG230" i="6"/>
  <c r="AF230" i="6"/>
  <c r="AE230" i="6"/>
  <c r="AD230" i="6"/>
  <c r="AC230" i="6"/>
  <c r="AB230" i="6"/>
  <c r="AA230" i="6"/>
  <c r="Z230" i="6"/>
  <c r="Y230" i="6"/>
  <c r="X230" i="6"/>
  <c r="W230" i="6"/>
  <c r="V230" i="6"/>
  <c r="AK228" i="6"/>
  <c r="AJ228" i="6"/>
  <c r="AI228" i="6"/>
  <c r="AH228" i="6"/>
  <c r="AG228" i="6"/>
  <c r="AF228" i="6"/>
  <c r="AE228" i="6"/>
  <c r="AD228" i="6"/>
  <c r="AC228" i="6"/>
  <c r="AB228" i="6"/>
  <c r="AA228" i="6"/>
  <c r="Z228" i="6"/>
  <c r="Y228" i="6"/>
  <c r="X228" i="6"/>
  <c r="W228" i="6"/>
  <c r="V228" i="6"/>
  <c r="AK226" i="6"/>
  <c r="AJ226" i="6"/>
  <c r="AI226" i="6"/>
  <c r="AH226" i="6"/>
  <c r="AG226" i="6"/>
  <c r="AF226" i="6"/>
  <c r="AE226" i="6"/>
  <c r="AD226" i="6"/>
  <c r="AC226" i="6"/>
  <c r="AB226" i="6"/>
  <c r="AA226" i="6"/>
  <c r="Z226" i="6"/>
  <c r="Y226" i="6"/>
  <c r="X226" i="6"/>
  <c r="W226" i="6"/>
  <c r="V226" i="6"/>
  <c r="AK224" i="6"/>
  <c r="AJ224" i="6"/>
  <c r="AI224" i="6"/>
  <c r="AH224" i="6"/>
  <c r="AG224" i="6"/>
  <c r="AF224" i="6"/>
  <c r="AE224" i="6"/>
  <c r="AD224" i="6"/>
  <c r="AC224" i="6"/>
  <c r="AB224" i="6"/>
  <c r="AA224" i="6"/>
  <c r="Z224" i="6"/>
  <c r="Y224" i="6"/>
  <c r="X224" i="6"/>
  <c r="W224" i="6"/>
  <c r="V224" i="6"/>
  <c r="AK222" i="6"/>
  <c r="AJ222" i="6"/>
  <c r="AI222" i="6"/>
  <c r="AH222" i="6"/>
  <c r="AG222" i="6"/>
  <c r="AF222" i="6"/>
  <c r="AE222" i="6"/>
  <c r="AD222" i="6"/>
  <c r="AC222" i="6"/>
  <c r="AB222" i="6"/>
  <c r="AA222" i="6"/>
  <c r="Z222" i="6"/>
  <c r="Y222" i="6"/>
  <c r="X222" i="6"/>
  <c r="W222" i="6"/>
  <c r="V222" i="6"/>
  <c r="AK220" i="6"/>
  <c r="AJ220" i="6"/>
  <c r="AI220" i="6"/>
  <c r="AH220" i="6"/>
  <c r="AG220" i="6"/>
  <c r="AF220" i="6"/>
  <c r="AE220" i="6"/>
  <c r="AD220" i="6"/>
  <c r="AC220" i="6"/>
  <c r="AB220" i="6"/>
  <c r="AA220" i="6"/>
  <c r="Z220" i="6"/>
  <c r="Y220" i="6"/>
  <c r="X220" i="6"/>
  <c r="W220" i="6"/>
  <c r="V220" i="6"/>
  <c r="AK218" i="6"/>
  <c r="AJ218" i="6"/>
  <c r="AI218" i="6"/>
  <c r="AH218" i="6"/>
  <c r="AG218" i="6"/>
  <c r="AF218" i="6"/>
  <c r="AE218" i="6"/>
  <c r="AD218" i="6"/>
  <c r="AC218" i="6"/>
  <c r="AB218" i="6"/>
  <c r="AA218" i="6"/>
  <c r="Z218" i="6"/>
  <c r="Y218" i="6"/>
  <c r="X218" i="6"/>
  <c r="W218" i="6"/>
  <c r="V218" i="6"/>
  <c r="AK216" i="6"/>
  <c r="AJ216" i="6"/>
  <c r="AI216" i="6"/>
  <c r="AH216" i="6"/>
  <c r="AG216" i="6"/>
  <c r="AF216" i="6"/>
  <c r="AE216" i="6"/>
  <c r="AD216" i="6"/>
  <c r="AC216" i="6"/>
  <c r="AB216" i="6"/>
  <c r="AA216" i="6"/>
  <c r="Z216" i="6"/>
  <c r="Y216" i="6"/>
  <c r="X216" i="6"/>
  <c r="W216" i="6"/>
  <c r="V216" i="6"/>
  <c r="AK214" i="6"/>
  <c r="AJ214" i="6"/>
  <c r="AI214" i="6"/>
  <c r="AH214" i="6"/>
  <c r="AG214" i="6"/>
  <c r="AF214" i="6"/>
  <c r="AE214" i="6"/>
  <c r="AD214" i="6"/>
  <c r="AC214" i="6"/>
  <c r="AB214" i="6"/>
  <c r="AA214" i="6"/>
  <c r="Z214" i="6"/>
  <c r="Y214" i="6"/>
  <c r="X214" i="6"/>
  <c r="W214" i="6"/>
  <c r="V214" i="6"/>
  <c r="AK212" i="6"/>
  <c r="AJ212" i="6"/>
  <c r="AI212" i="6"/>
  <c r="AH212" i="6"/>
  <c r="AG212" i="6"/>
  <c r="AF212" i="6"/>
  <c r="AE212" i="6"/>
  <c r="AD212" i="6"/>
  <c r="AC212" i="6"/>
  <c r="AB212" i="6"/>
  <c r="AA212" i="6"/>
  <c r="Z212" i="6"/>
  <c r="Y212" i="6"/>
  <c r="X212" i="6"/>
  <c r="W212" i="6"/>
  <c r="V212" i="6"/>
  <c r="AK210" i="6"/>
  <c r="AJ210" i="6"/>
  <c r="AI210" i="6"/>
  <c r="AH210" i="6"/>
  <c r="AG210" i="6"/>
  <c r="AF210" i="6"/>
  <c r="AE210" i="6"/>
  <c r="AD210" i="6"/>
  <c r="AC210" i="6"/>
  <c r="AB210" i="6"/>
  <c r="AA210" i="6"/>
  <c r="Z210" i="6"/>
  <c r="Y210" i="6"/>
  <c r="X210" i="6"/>
  <c r="W210" i="6"/>
  <c r="V210" i="6"/>
  <c r="AK208" i="6"/>
  <c r="AJ208" i="6"/>
  <c r="AI208" i="6"/>
  <c r="AH208" i="6"/>
  <c r="AG208" i="6"/>
  <c r="AF208" i="6"/>
  <c r="AE208" i="6"/>
  <c r="AD208" i="6"/>
  <c r="AC208" i="6"/>
  <c r="AB208" i="6"/>
  <c r="AA208" i="6"/>
  <c r="Z208" i="6"/>
  <c r="Y208" i="6"/>
  <c r="X208" i="6"/>
  <c r="W208" i="6"/>
  <c r="V208" i="6"/>
  <c r="AK206" i="6"/>
  <c r="AJ206" i="6"/>
  <c r="AI206" i="6"/>
  <c r="AH206" i="6"/>
  <c r="AG206" i="6"/>
  <c r="AF206" i="6"/>
  <c r="AE206" i="6"/>
  <c r="AD206" i="6"/>
  <c r="AC206" i="6"/>
  <c r="AB206" i="6"/>
  <c r="AA206" i="6"/>
  <c r="Z206" i="6"/>
  <c r="Y206" i="6"/>
  <c r="X206" i="6"/>
  <c r="W206" i="6"/>
  <c r="V206" i="6"/>
  <c r="AK204" i="6"/>
  <c r="AJ204" i="6"/>
  <c r="AI204" i="6"/>
  <c r="AH204" i="6"/>
  <c r="AG204" i="6"/>
  <c r="AF204" i="6"/>
  <c r="AE204" i="6"/>
  <c r="AD204" i="6"/>
  <c r="AC204" i="6"/>
  <c r="AB204" i="6"/>
  <c r="AA204" i="6"/>
  <c r="Z204" i="6"/>
  <c r="Y204" i="6"/>
  <c r="X204" i="6"/>
  <c r="W204" i="6"/>
  <c r="V204" i="6"/>
  <c r="AK202" i="6"/>
  <c r="AJ202" i="6"/>
  <c r="AI202" i="6"/>
  <c r="AH202" i="6"/>
  <c r="AG202" i="6"/>
  <c r="AF202" i="6"/>
  <c r="AE202" i="6"/>
  <c r="AD202" i="6"/>
  <c r="AC202" i="6"/>
  <c r="AB202" i="6"/>
  <c r="AA202" i="6"/>
  <c r="Z202" i="6"/>
  <c r="Y202" i="6"/>
  <c r="X202" i="6"/>
  <c r="W202" i="6"/>
  <c r="V202" i="6"/>
  <c r="AK200" i="6"/>
  <c r="AJ200" i="6"/>
  <c r="AI200" i="6"/>
  <c r="AH200" i="6"/>
  <c r="AG200" i="6"/>
  <c r="AF200" i="6"/>
  <c r="AE200" i="6"/>
  <c r="AD200" i="6"/>
  <c r="AC200" i="6"/>
  <c r="AB200" i="6"/>
  <c r="AA200" i="6"/>
  <c r="Z200" i="6"/>
  <c r="Y200" i="6"/>
  <c r="X200" i="6"/>
  <c r="W200" i="6"/>
  <c r="V200" i="6"/>
  <c r="AK198" i="6"/>
  <c r="AJ198" i="6"/>
  <c r="AI198" i="6"/>
  <c r="AH198" i="6"/>
  <c r="AG198" i="6"/>
  <c r="AF198" i="6"/>
  <c r="AE198" i="6"/>
  <c r="AD198" i="6"/>
  <c r="AC198" i="6"/>
  <c r="AB198" i="6"/>
  <c r="AA198" i="6"/>
  <c r="Z198" i="6"/>
  <c r="Y198" i="6"/>
  <c r="X198" i="6"/>
  <c r="W198" i="6"/>
  <c r="V198" i="6"/>
  <c r="AK196" i="6"/>
  <c r="AJ196" i="6"/>
  <c r="AI196" i="6"/>
  <c r="AH196" i="6"/>
  <c r="AG196" i="6"/>
  <c r="AF196" i="6"/>
  <c r="AE196" i="6"/>
  <c r="AD196" i="6"/>
  <c r="AC196" i="6"/>
  <c r="AB196" i="6"/>
  <c r="AA196" i="6"/>
  <c r="Z196" i="6"/>
  <c r="Y196" i="6"/>
  <c r="X196" i="6"/>
  <c r="W196" i="6"/>
  <c r="V196" i="6"/>
  <c r="AK194" i="6"/>
  <c r="AJ194" i="6"/>
  <c r="AI194" i="6"/>
  <c r="AH194" i="6"/>
  <c r="AG194" i="6"/>
  <c r="AF194" i="6"/>
  <c r="AE194" i="6"/>
  <c r="AD194" i="6"/>
  <c r="AC194" i="6"/>
  <c r="AB194" i="6"/>
  <c r="AA194" i="6"/>
  <c r="Z194" i="6"/>
  <c r="Y194" i="6"/>
  <c r="X194" i="6"/>
  <c r="W194" i="6"/>
  <c r="V194" i="6"/>
  <c r="AK192" i="6"/>
  <c r="AJ192" i="6"/>
  <c r="AI192" i="6"/>
  <c r="AH192" i="6"/>
  <c r="AG192" i="6"/>
  <c r="AF192" i="6"/>
  <c r="AE192" i="6"/>
  <c r="AD192" i="6"/>
  <c r="AC192" i="6"/>
  <c r="AB192" i="6"/>
  <c r="AA192" i="6"/>
  <c r="Z192" i="6"/>
  <c r="Y192" i="6"/>
  <c r="X192" i="6"/>
  <c r="W192" i="6"/>
  <c r="V192" i="6"/>
  <c r="AK190" i="6"/>
  <c r="AJ190" i="6"/>
  <c r="AI190" i="6"/>
  <c r="AH190" i="6"/>
  <c r="AG190" i="6"/>
  <c r="AF190" i="6"/>
  <c r="AE190" i="6"/>
  <c r="AD190" i="6"/>
  <c r="AC190" i="6"/>
  <c r="AB190" i="6"/>
  <c r="AA190" i="6"/>
  <c r="Z190" i="6"/>
  <c r="Y190" i="6"/>
  <c r="X190" i="6"/>
  <c r="W190" i="6"/>
  <c r="V190" i="6"/>
  <c r="AK188" i="6"/>
  <c r="AJ188" i="6"/>
  <c r="AI188" i="6"/>
  <c r="AH188" i="6"/>
  <c r="AG188" i="6"/>
  <c r="AF188" i="6"/>
  <c r="AE188" i="6"/>
  <c r="AD188" i="6"/>
  <c r="AC188" i="6"/>
  <c r="AB188" i="6"/>
  <c r="AA188" i="6"/>
  <c r="Z188" i="6"/>
  <c r="Y188" i="6"/>
  <c r="X188" i="6"/>
  <c r="W188" i="6"/>
  <c r="V188" i="6"/>
  <c r="AK186" i="6"/>
  <c r="AJ186" i="6"/>
  <c r="AI186" i="6"/>
  <c r="AH186" i="6"/>
  <c r="AG186" i="6"/>
  <c r="AF186" i="6"/>
  <c r="AE186" i="6"/>
  <c r="AD186" i="6"/>
  <c r="AC186" i="6"/>
  <c r="AB186" i="6"/>
  <c r="AA186" i="6"/>
  <c r="Z186" i="6"/>
  <c r="Y186" i="6"/>
  <c r="X186" i="6"/>
  <c r="W186" i="6"/>
  <c r="V186" i="6"/>
  <c r="AK184" i="6"/>
  <c r="AJ184" i="6"/>
  <c r="AI184" i="6"/>
  <c r="AH184" i="6"/>
  <c r="AG184" i="6"/>
  <c r="AF184" i="6"/>
  <c r="AE184" i="6"/>
  <c r="AD184" i="6"/>
  <c r="AC184" i="6"/>
  <c r="AB184" i="6"/>
  <c r="AA184" i="6"/>
  <c r="Z184" i="6"/>
  <c r="Y184" i="6"/>
  <c r="X184" i="6"/>
  <c r="W184" i="6"/>
  <c r="V184" i="6"/>
  <c r="AK182" i="6"/>
  <c r="AJ182" i="6"/>
  <c r="AI182" i="6"/>
  <c r="AH182" i="6"/>
  <c r="AG182" i="6"/>
  <c r="AF182" i="6"/>
  <c r="AE182" i="6"/>
  <c r="AD182" i="6"/>
  <c r="AC182" i="6"/>
  <c r="AB182" i="6"/>
  <c r="AA182" i="6"/>
  <c r="Z182" i="6"/>
  <c r="Y182" i="6"/>
  <c r="X182" i="6"/>
  <c r="W182" i="6"/>
  <c r="V182" i="6"/>
  <c r="AK180" i="6"/>
  <c r="AJ180" i="6"/>
  <c r="AI180" i="6"/>
  <c r="AH180" i="6"/>
  <c r="AG180" i="6"/>
  <c r="AF180" i="6"/>
  <c r="AE180" i="6"/>
  <c r="AD180" i="6"/>
  <c r="AC180" i="6"/>
  <c r="AB180" i="6"/>
  <c r="AA180" i="6"/>
  <c r="Z180" i="6"/>
  <c r="Y180" i="6"/>
  <c r="X180" i="6"/>
  <c r="W180" i="6"/>
  <c r="V180" i="6"/>
  <c r="AK178" i="6"/>
  <c r="AJ178" i="6"/>
  <c r="AI178" i="6"/>
  <c r="AH178" i="6"/>
  <c r="AG178" i="6"/>
  <c r="AF178" i="6"/>
  <c r="AE178" i="6"/>
  <c r="AD178" i="6"/>
  <c r="AC178" i="6"/>
  <c r="AB178" i="6"/>
  <c r="AA178" i="6"/>
  <c r="Z178" i="6"/>
  <c r="Y178" i="6"/>
  <c r="X178" i="6"/>
  <c r="W178" i="6"/>
  <c r="V178" i="6"/>
  <c r="AK176" i="6"/>
  <c r="AJ176" i="6"/>
  <c r="AI176" i="6"/>
  <c r="AH176" i="6"/>
  <c r="AG176" i="6"/>
  <c r="AF176" i="6"/>
  <c r="AE176" i="6"/>
  <c r="AD176" i="6"/>
  <c r="AC176" i="6"/>
  <c r="AB176" i="6"/>
  <c r="AA176" i="6"/>
  <c r="Z176" i="6"/>
  <c r="Y176" i="6"/>
  <c r="X176" i="6"/>
  <c r="W176" i="6"/>
  <c r="V176" i="6"/>
  <c r="AK174" i="6"/>
  <c r="AJ174" i="6"/>
  <c r="AI174" i="6"/>
  <c r="AH174" i="6"/>
  <c r="AG174" i="6"/>
  <c r="AF174" i="6"/>
  <c r="AE174" i="6"/>
  <c r="AD174" i="6"/>
  <c r="AC174" i="6"/>
  <c r="AB174" i="6"/>
  <c r="AA174" i="6"/>
  <c r="Z174" i="6"/>
  <c r="Y174" i="6"/>
  <c r="X174" i="6"/>
  <c r="W174" i="6"/>
  <c r="V174" i="6"/>
  <c r="AK172" i="6"/>
  <c r="AJ172" i="6"/>
  <c r="AI172" i="6"/>
  <c r="AH172" i="6"/>
  <c r="AG172" i="6"/>
  <c r="AF172" i="6"/>
  <c r="AE172" i="6"/>
  <c r="AD172" i="6"/>
  <c r="AC172" i="6"/>
  <c r="AB172" i="6"/>
  <c r="AA172" i="6"/>
  <c r="Z172" i="6"/>
  <c r="Y172" i="6"/>
  <c r="X172" i="6"/>
  <c r="W172" i="6"/>
  <c r="V172" i="6"/>
  <c r="AK170" i="6"/>
  <c r="AJ170" i="6"/>
  <c r="AI170" i="6"/>
  <c r="AH170" i="6"/>
  <c r="AG170" i="6"/>
  <c r="AF170" i="6"/>
  <c r="AE170" i="6"/>
  <c r="AD170" i="6"/>
  <c r="AC170" i="6"/>
  <c r="AB170" i="6"/>
  <c r="AA170" i="6"/>
  <c r="Z170" i="6"/>
  <c r="Y170" i="6"/>
  <c r="X170" i="6"/>
  <c r="W170" i="6"/>
  <c r="V170" i="6"/>
  <c r="AK168" i="6"/>
  <c r="AJ168" i="6"/>
  <c r="AI168" i="6"/>
  <c r="AH168" i="6"/>
  <c r="AG168" i="6"/>
  <c r="AF168" i="6"/>
  <c r="AE168" i="6"/>
  <c r="AD168" i="6"/>
  <c r="AC168" i="6"/>
  <c r="AB168" i="6"/>
  <c r="AA168" i="6"/>
  <c r="Z168" i="6"/>
  <c r="Y168" i="6"/>
  <c r="X168" i="6"/>
  <c r="W168" i="6"/>
  <c r="V168" i="6"/>
  <c r="AK166" i="6"/>
  <c r="AJ166" i="6"/>
  <c r="AI166" i="6"/>
  <c r="AH166" i="6"/>
  <c r="AG166" i="6"/>
  <c r="AF166" i="6"/>
  <c r="AE166" i="6"/>
  <c r="AD166" i="6"/>
  <c r="AC166" i="6"/>
  <c r="AB166" i="6"/>
  <c r="AA166" i="6"/>
  <c r="Z166" i="6"/>
  <c r="Y166" i="6"/>
  <c r="X166" i="6"/>
  <c r="W166" i="6"/>
  <c r="V166" i="6"/>
  <c r="AK164" i="6"/>
  <c r="AJ164" i="6"/>
  <c r="AI164" i="6"/>
  <c r="AH164" i="6"/>
  <c r="AG164" i="6"/>
  <c r="AF164" i="6"/>
  <c r="AE164" i="6"/>
  <c r="AD164" i="6"/>
  <c r="AC164" i="6"/>
  <c r="AB164" i="6"/>
  <c r="AA164" i="6"/>
  <c r="Z164" i="6"/>
  <c r="Y164" i="6"/>
  <c r="X164" i="6"/>
  <c r="W164" i="6"/>
  <c r="V164" i="6"/>
  <c r="AK162" i="6"/>
  <c r="AJ162" i="6"/>
  <c r="AI162" i="6"/>
  <c r="AH162" i="6"/>
  <c r="AG162" i="6"/>
  <c r="AF162" i="6"/>
  <c r="AE162" i="6"/>
  <c r="AD162" i="6"/>
  <c r="AC162" i="6"/>
  <c r="AB162" i="6"/>
  <c r="AA162" i="6"/>
  <c r="Z162" i="6"/>
  <c r="Y162" i="6"/>
  <c r="X162" i="6"/>
  <c r="W162" i="6"/>
  <c r="V162" i="6"/>
  <c r="AK160" i="6"/>
  <c r="AJ160" i="6"/>
  <c r="AI160" i="6"/>
  <c r="AH160" i="6"/>
  <c r="AG160" i="6"/>
  <c r="AF160" i="6"/>
  <c r="AE160" i="6"/>
  <c r="AD160" i="6"/>
  <c r="AC160" i="6"/>
  <c r="AB160" i="6"/>
  <c r="AA160" i="6"/>
  <c r="Z160" i="6"/>
  <c r="Y160" i="6"/>
  <c r="X160" i="6"/>
  <c r="W160" i="6"/>
  <c r="V160" i="6"/>
  <c r="AK158" i="6"/>
  <c r="AJ158" i="6"/>
  <c r="AI158" i="6"/>
  <c r="AH158" i="6"/>
  <c r="AG158" i="6"/>
  <c r="AF158" i="6"/>
  <c r="AE158" i="6"/>
  <c r="AD158" i="6"/>
  <c r="AC158" i="6"/>
  <c r="AB158" i="6"/>
  <c r="AA158" i="6"/>
  <c r="Z158" i="6"/>
  <c r="Y158" i="6"/>
  <c r="X158" i="6"/>
  <c r="W158" i="6"/>
  <c r="V158" i="6"/>
  <c r="AK156" i="6"/>
  <c r="AJ156" i="6"/>
  <c r="AI156" i="6"/>
  <c r="AH156" i="6"/>
  <c r="AG156" i="6"/>
  <c r="AF156" i="6"/>
  <c r="AE156" i="6"/>
  <c r="AD156" i="6"/>
  <c r="AC156" i="6"/>
  <c r="AB156" i="6"/>
  <c r="AA156" i="6"/>
  <c r="Z156" i="6"/>
  <c r="Y156" i="6"/>
  <c r="X156" i="6"/>
  <c r="W156" i="6"/>
  <c r="V156" i="6"/>
  <c r="AK154" i="6"/>
  <c r="AJ154" i="6"/>
  <c r="AI154" i="6"/>
  <c r="AH154" i="6"/>
  <c r="AG154" i="6"/>
  <c r="AF154" i="6"/>
  <c r="AE154" i="6"/>
  <c r="AD154" i="6"/>
  <c r="AC154" i="6"/>
  <c r="AB154" i="6"/>
  <c r="AA154" i="6"/>
  <c r="Z154" i="6"/>
  <c r="Y154" i="6"/>
  <c r="X154" i="6"/>
  <c r="W154" i="6"/>
  <c r="V154" i="6"/>
  <c r="AK152" i="6"/>
  <c r="AJ152" i="6"/>
  <c r="AI152" i="6"/>
  <c r="AH152" i="6"/>
  <c r="AG152" i="6"/>
  <c r="AF152" i="6"/>
  <c r="AE152" i="6"/>
  <c r="AD152" i="6"/>
  <c r="AC152" i="6"/>
  <c r="AB152" i="6"/>
  <c r="AA152" i="6"/>
  <c r="Z152" i="6"/>
  <c r="Y152" i="6"/>
  <c r="X152" i="6"/>
  <c r="W152" i="6"/>
  <c r="V152" i="6"/>
  <c r="AK150" i="6"/>
  <c r="AJ150" i="6"/>
  <c r="AI150" i="6"/>
  <c r="AH150" i="6"/>
  <c r="AG150" i="6"/>
  <c r="AF150" i="6"/>
  <c r="AE150" i="6"/>
  <c r="AD150" i="6"/>
  <c r="AC150" i="6"/>
  <c r="AB150" i="6"/>
  <c r="AA150" i="6"/>
  <c r="Z150" i="6"/>
  <c r="Y150" i="6"/>
  <c r="X150" i="6"/>
  <c r="W150" i="6"/>
  <c r="V150" i="6"/>
  <c r="AK148" i="6"/>
  <c r="AJ148" i="6"/>
  <c r="AI148" i="6"/>
  <c r="AH148" i="6"/>
  <c r="AG148" i="6"/>
  <c r="AF148" i="6"/>
  <c r="AE148" i="6"/>
  <c r="AD148" i="6"/>
  <c r="AC148" i="6"/>
  <c r="AB148" i="6"/>
  <c r="AA148" i="6"/>
  <c r="Z148" i="6"/>
  <c r="Y148" i="6"/>
  <c r="X148" i="6"/>
  <c r="W148" i="6"/>
  <c r="V148" i="6"/>
  <c r="AK146" i="6"/>
  <c r="AJ146" i="6"/>
  <c r="AI146" i="6"/>
  <c r="AH146" i="6"/>
  <c r="AG146" i="6"/>
  <c r="AF146" i="6"/>
  <c r="AE146" i="6"/>
  <c r="AD146" i="6"/>
  <c r="AC146" i="6"/>
  <c r="AB146" i="6"/>
  <c r="AA146" i="6"/>
  <c r="Z146" i="6"/>
  <c r="Y146" i="6"/>
  <c r="X146" i="6"/>
  <c r="W146" i="6"/>
  <c r="V146" i="6"/>
  <c r="AK144" i="6"/>
  <c r="AJ144" i="6"/>
  <c r="AI144" i="6"/>
  <c r="AH144" i="6"/>
  <c r="AG144" i="6"/>
  <c r="AF144" i="6"/>
  <c r="AE144" i="6"/>
  <c r="AD144" i="6"/>
  <c r="AC144" i="6"/>
  <c r="AB144" i="6"/>
  <c r="AA144" i="6"/>
  <c r="Z144" i="6"/>
  <c r="Y144" i="6"/>
  <c r="X144" i="6"/>
  <c r="W144" i="6"/>
  <c r="V144" i="6"/>
  <c r="AK142" i="6"/>
  <c r="AJ142" i="6"/>
  <c r="AI142" i="6"/>
  <c r="AH142" i="6"/>
  <c r="AG142" i="6"/>
  <c r="AF142" i="6"/>
  <c r="AE142" i="6"/>
  <c r="AD142" i="6"/>
  <c r="AC142" i="6"/>
  <c r="AB142" i="6"/>
  <c r="AA142" i="6"/>
  <c r="Z142" i="6"/>
  <c r="Y142" i="6"/>
  <c r="X142" i="6"/>
  <c r="W142" i="6"/>
  <c r="V142" i="6"/>
  <c r="AK140" i="6"/>
  <c r="AJ140" i="6"/>
  <c r="AI140" i="6"/>
  <c r="AH140" i="6"/>
  <c r="AG140" i="6"/>
  <c r="AF140" i="6"/>
  <c r="AE140" i="6"/>
  <c r="AD140" i="6"/>
  <c r="AC140" i="6"/>
  <c r="AB140" i="6"/>
  <c r="AA140" i="6"/>
  <c r="Z140" i="6"/>
  <c r="Y140" i="6"/>
  <c r="X140" i="6"/>
  <c r="W140" i="6"/>
  <c r="V140" i="6"/>
  <c r="AK138" i="6"/>
  <c r="AJ138" i="6"/>
  <c r="AI138" i="6"/>
  <c r="AH138" i="6"/>
  <c r="AG138" i="6"/>
  <c r="AF138" i="6"/>
  <c r="AE138" i="6"/>
  <c r="AD138" i="6"/>
  <c r="AC138" i="6"/>
  <c r="AB138" i="6"/>
  <c r="AA138" i="6"/>
  <c r="Z138" i="6"/>
  <c r="Y138" i="6"/>
  <c r="X138" i="6"/>
  <c r="W138" i="6"/>
  <c r="V138" i="6"/>
  <c r="AK136" i="6"/>
  <c r="AJ136" i="6"/>
  <c r="AI136" i="6"/>
  <c r="AH136" i="6"/>
  <c r="AG136" i="6"/>
  <c r="AF136" i="6"/>
  <c r="AE136" i="6"/>
  <c r="AD136" i="6"/>
  <c r="AC136" i="6"/>
  <c r="AB136" i="6"/>
  <c r="AA136" i="6"/>
  <c r="Z136" i="6"/>
  <c r="Y136" i="6"/>
  <c r="X136" i="6"/>
  <c r="W136" i="6"/>
  <c r="V136" i="6"/>
  <c r="AK134" i="6"/>
  <c r="AJ134" i="6"/>
  <c r="AI134" i="6"/>
  <c r="AH134" i="6"/>
  <c r="AG134" i="6"/>
  <c r="AF134" i="6"/>
  <c r="AE134" i="6"/>
  <c r="AD134" i="6"/>
  <c r="AC134" i="6"/>
  <c r="AB134" i="6"/>
  <c r="AA134" i="6"/>
  <c r="Z134" i="6"/>
  <c r="Y134" i="6"/>
  <c r="X134" i="6"/>
  <c r="W134" i="6"/>
  <c r="V134" i="6"/>
  <c r="AK132" i="6"/>
  <c r="AJ132" i="6"/>
  <c r="AI132" i="6"/>
  <c r="AH132" i="6"/>
  <c r="AG132" i="6"/>
  <c r="AF132" i="6"/>
  <c r="AE132" i="6"/>
  <c r="AD132" i="6"/>
  <c r="AC132" i="6"/>
  <c r="AB132" i="6"/>
  <c r="AA132" i="6"/>
  <c r="Z132" i="6"/>
  <c r="Y132" i="6"/>
  <c r="X132" i="6"/>
  <c r="W132" i="6"/>
  <c r="V132" i="6"/>
  <c r="AK130" i="6"/>
  <c r="AJ130" i="6"/>
  <c r="AI130" i="6"/>
  <c r="AH130" i="6"/>
  <c r="AG130" i="6"/>
  <c r="AF130" i="6"/>
  <c r="AE130" i="6"/>
  <c r="AD130" i="6"/>
  <c r="AC130" i="6"/>
  <c r="AB130" i="6"/>
  <c r="AA130" i="6"/>
  <c r="Z130" i="6"/>
  <c r="Y130" i="6"/>
  <c r="X130" i="6"/>
  <c r="W130" i="6"/>
  <c r="V130" i="6"/>
  <c r="AK128" i="6"/>
  <c r="AJ128" i="6"/>
  <c r="AI128" i="6"/>
  <c r="AH128" i="6"/>
  <c r="AG128" i="6"/>
  <c r="AF128" i="6"/>
  <c r="AE128" i="6"/>
  <c r="AD128" i="6"/>
  <c r="AC128" i="6"/>
  <c r="AB128" i="6"/>
  <c r="AA128" i="6"/>
  <c r="Z128" i="6"/>
  <c r="Y128" i="6"/>
  <c r="X128" i="6"/>
  <c r="W128" i="6"/>
  <c r="V128" i="6"/>
  <c r="AK126" i="6"/>
  <c r="AJ126" i="6"/>
  <c r="AI126" i="6"/>
  <c r="AH126" i="6"/>
  <c r="AG126" i="6"/>
  <c r="AF126" i="6"/>
  <c r="AE126" i="6"/>
  <c r="AD126" i="6"/>
  <c r="AC126" i="6"/>
  <c r="AB126" i="6"/>
  <c r="AA126" i="6"/>
  <c r="Z126" i="6"/>
  <c r="Y126" i="6"/>
  <c r="X126" i="6"/>
  <c r="W126" i="6"/>
  <c r="V126" i="6"/>
  <c r="AK124" i="6"/>
  <c r="AJ124" i="6"/>
  <c r="AI124" i="6"/>
  <c r="AH124" i="6"/>
  <c r="AG124" i="6"/>
  <c r="AF124" i="6"/>
  <c r="AE124" i="6"/>
  <c r="AD124" i="6"/>
  <c r="AC124" i="6"/>
  <c r="AB124" i="6"/>
  <c r="AA124" i="6"/>
  <c r="Z124" i="6"/>
  <c r="Y124" i="6"/>
  <c r="X124" i="6"/>
  <c r="W124" i="6"/>
  <c r="V124" i="6"/>
  <c r="AK122" i="6"/>
  <c r="AJ122" i="6"/>
  <c r="AI122" i="6"/>
  <c r="AH122" i="6"/>
  <c r="AG122" i="6"/>
  <c r="AF122" i="6"/>
  <c r="AE122" i="6"/>
  <c r="AD122" i="6"/>
  <c r="AC122" i="6"/>
  <c r="AB122" i="6"/>
  <c r="AA122" i="6"/>
  <c r="Z122" i="6"/>
  <c r="Y122" i="6"/>
  <c r="X122" i="6"/>
  <c r="W122" i="6"/>
  <c r="V122" i="6"/>
  <c r="AK120" i="6"/>
  <c r="AJ120" i="6"/>
  <c r="AI120" i="6"/>
  <c r="AH120" i="6"/>
  <c r="AG120" i="6"/>
  <c r="AF120" i="6"/>
  <c r="AE120" i="6"/>
  <c r="AD120" i="6"/>
  <c r="AC120" i="6"/>
  <c r="AB120" i="6"/>
  <c r="AA120" i="6"/>
  <c r="Z120" i="6"/>
  <c r="Y120" i="6"/>
  <c r="X120" i="6"/>
  <c r="W120" i="6"/>
  <c r="V120" i="6"/>
  <c r="AK118" i="6"/>
  <c r="AJ118" i="6"/>
  <c r="AI118" i="6"/>
  <c r="AH118" i="6"/>
  <c r="AG118" i="6"/>
  <c r="AF118" i="6"/>
  <c r="AE118" i="6"/>
  <c r="AD118" i="6"/>
  <c r="AC118" i="6"/>
  <c r="AB118" i="6"/>
  <c r="AA118" i="6"/>
  <c r="Z118" i="6"/>
  <c r="Y118" i="6"/>
  <c r="X118" i="6"/>
  <c r="W118" i="6"/>
  <c r="V118" i="6"/>
  <c r="AK116" i="6"/>
  <c r="AJ116" i="6"/>
  <c r="AI116" i="6"/>
  <c r="AH116" i="6"/>
  <c r="AG116" i="6"/>
  <c r="AF116" i="6"/>
  <c r="AE116" i="6"/>
  <c r="AD116" i="6"/>
  <c r="AC116" i="6"/>
  <c r="AB116" i="6"/>
  <c r="AA116" i="6"/>
  <c r="Z116" i="6"/>
  <c r="Y116" i="6"/>
  <c r="X116" i="6"/>
  <c r="W116" i="6"/>
  <c r="V116" i="6"/>
  <c r="AK114" i="6"/>
  <c r="AJ114" i="6"/>
  <c r="AI114" i="6"/>
  <c r="AH114" i="6"/>
  <c r="AG114" i="6"/>
  <c r="AF114" i="6"/>
  <c r="AE114" i="6"/>
  <c r="AD114" i="6"/>
  <c r="AC114" i="6"/>
  <c r="AB114" i="6"/>
  <c r="AA114" i="6"/>
  <c r="Z114" i="6"/>
  <c r="Y114" i="6"/>
  <c r="X114" i="6"/>
  <c r="W114" i="6"/>
  <c r="V114" i="6"/>
  <c r="AK112" i="6"/>
  <c r="AJ112" i="6"/>
  <c r="AI112" i="6"/>
  <c r="AH112" i="6"/>
  <c r="AG112" i="6"/>
  <c r="AF112" i="6"/>
  <c r="AE112" i="6"/>
  <c r="AD112" i="6"/>
  <c r="AC112" i="6"/>
  <c r="AB112" i="6"/>
  <c r="AA112" i="6"/>
  <c r="Z112" i="6"/>
  <c r="Y112" i="6"/>
  <c r="X112" i="6"/>
  <c r="W112" i="6"/>
  <c r="V112" i="6"/>
  <c r="AK110" i="6"/>
  <c r="AJ110" i="6"/>
  <c r="AI110" i="6"/>
  <c r="AH110" i="6"/>
  <c r="AG110" i="6"/>
  <c r="AF110" i="6"/>
  <c r="AE110" i="6"/>
  <c r="AD110" i="6"/>
  <c r="AC110" i="6"/>
  <c r="AB110" i="6"/>
  <c r="AA110" i="6"/>
  <c r="Z110" i="6"/>
  <c r="Y110" i="6"/>
  <c r="X110" i="6"/>
  <c r="W110" i="6"/>
  <c r="V110" i="6"/>
  <c r="AK108" i="6"/>
  <c r="AJ108" i="6"/>
  <c r="AI108" i="6"/>
  <c r="AH108" i="6"/>
  <c r="AG108" i="6"/>
  <c r="AF108" i="6"/>
  <c r="AE108" i="6"/>
  <c r="AD108" i="6"/>
  <c r="AC108" i="6"/>
  <c r="AB108" i="6"/>
  <c r="AA108" i="6"/>
  <c r="Z108" i="6"/>
  <c r="Y108" i="6"/>
  <c r="X108" i="6"/>
  <c r="W108" i="6"/>
  <c r="V108" i="6"/>
  <c r="AK106" i="6"/>
  <c r="AJ106" i="6"/>
  <c r="AI106" i="6"/>
  <c r="AH106" i="6"/>
  <c r="AG106" i="6"/>
  <c r="AF106" i="6"/>
  <c r="AE106" i="6"/>
  <c r="AD106" i="6"/>
  <c r="AC106" i="6"/>
  <c r="AB106" i="6"/>
  <c r="AA106" i="6"/>
  <c r="Z106" i="6"/>
  <c r="Y106" i="6"/>
  <c r="X106" i="6"/>
  <c r="W106" i="6"/>
  <c r="V106" i="6"/>
  <c r="AK104" i="6"/>
  <c r="AJ104" i="6"/>
  <c r="AI104" i="6"/>
  <c r="AH104" i="6"/>
  <c r="AG104" i="6"/>
  <c r="AF104" i="6"/>
  <c r="AE104" i="6"/>
  <c r="AD104" i="6"/>
  <c r="AC104" i="6"/>
  <c r="AB104" i="6"/>
  <c r="AA104" i="6"/>
  <c r="Z104" i="6"/>
  <c r="Y104" i="6"/>
  <c r="X104" i="6"/>
  <c r="W104" i="6"/>
  <c r="V104" i="6"/>
  <c r="AK102" i="6"/>
  <c r="AJ102" i="6"/>
  <c r="AI102" i="6"/>
  <c r="AH102" i="6"/>
  <c r="AG102" i="6"/>
  <c r="AF102" i="6"/>
  <c r="AE102" i="6"/>
  <c r="AD102" i="6"/>
  <c r="AC102" i="6"/>
  <c r="AB102" i="6"/>
  <c r="AA102" i="6"/>
  <c r="Z102" i="6"/>
  <c r="Y102" i="6"/>
  <c r="X102" i="6"/>
  <c r="W102" i="6"/>
  <c r="V102" i="6"/>
  <c r="AK100" i="6"/>
  <c r="AJ100" i="6"/>
  <c r="AI100" i="6"/>
  <c r="AH100" i="6"/>
  <c r="AG100" i="6"/>
  <c r="AF100" i="6"/>
  <c r="AE100" i="6"/>
  <c r="AD100" i="6"/>
  <c r="AC100" i="6"/>
  <c r="AB100" i="6"/>
  <c r="AA100" i="6"/>
  <c r="Z100" i="6"/>
  <c r="Y100" i="6"/>
  <c r="X100" i="6"/>
  <c r="W100" i="6"/>
  <c r="V100" i="6"/>
  <c r="AK98" i="6"/>
  <c r="AJ98" i="6"/>
  <c r="AI98" i="6"/>
  <c r="AH98" i="6"/>
  <c r="AG98" i="6"/>
  <c r="AF98" i="6"/>
  <c r="AE98" i="6"/>
  <c r="AD98" i="6"/>
  <c r="AC98" i="6"/>
  <c r="AB98" i="6"/>
  <c r="AA98" i="6"/>
  <c r="Z98" i="6"/>
  <c r="Y98" i="6"/>
  <c r="X98" i="6"/>
  <c r="W98" i="6"/>
  <c r="V98" i="6"/>
  <c r="AK96" i="6"/>
  <c r="AJ96" i="6"/>
  <c r="AI96" i="6"/>
  <c r="AH96" i="6"/>
  <c r="AG96" i="6"/>
  <c r="AF96" i="6"/>
  <c r="AE96" i="6"/>
  <c r="AD96" i="6"/>
  <c r="AC96" i="6"/>
  <c r="AB96" i="6"/>
  <c r="AA96" i="6"/>
  <c r="Z96" i="6"/>
  <c r="Y96" i="6"/>
  <c r="X96" i="6"/>
  <c r="W96" i="6"/>
  <c r="V96" i="6"/>
  <c r="AK94" i="6"/>
  <c r="AJ94" i="6"/>
  <c r="AI94" i="6"/>
  <c r="AH94" i="6"/>
  <c r="AG94" i="6"/>
  <c r="AF94" i="6"/>
  <c r="AE94" i="6"/>
  <c r="AD94" i="6"/>
  <c r="AC94" i="6"/>
  <c r="AB94" i="6"/>
  <c r="AA94" i="6"/>
  <c r="Z94" i="6"/>
  <c r="Y94" i="6"/>
  <c r="X94" i="6"/>
  <c r="W94" i="6"/>
  <c r="V94" i="6"/>
  <c r="AK92" i="6"/>
  <c r="AJ92" i="6"/>
  <c r="AI92" i="6"/>
  <c r="AH92" i="6"/>
  <c r="AG92" i="6"/>
  <c r="AF92" i="6"/>
  <c r="AE92" i="6"/>
  <c r="AD92" i="6"/>
  <c r="AC92" i="6"/>
  <c r="AB92" i="6"/>
  <c r="AA92" i="6"/>
  <c r="Z92" i="6"/>
  <c r="Y92" i="6"/>
  <c r="X92" i="6"/>
  <c r="W92" i="6"/>
  <c r="V92" i="6"/>
  <c r="AK90" i="6"/>
  <c r="AJ90" i="6"/>
  <c r="AI90" i="6"/>
  <c r="AH90" i="6"/>
  <c r="AG90" i="6"/>
  <c r="AF90" i="6"/>
  <c r="AE90" i="6"/>
  <c r="AD90" i="6"/>
  <c r="AC90" i="6"/>
  <c r="AB90" i="6"/>
  <c r="AA90" i="6"/>
  <c r="Z90" i="6"/>
  <c r="Y90" i="6"/>
  <c r="X90" i="6"/>
  <c r="W90" i="6"/>
  <c r="V90" i="6"/>
  <c r="AK88" i="6"/>
  <c r="AJ88" i="6"/>
  <c r="AI88" i="6"/>
  <c r="AH88" i="6"/>
  <c r="AG88" i="6"/>
  <c r="AF88" i="6"/>
  <c r="AE88" i="6"/>
  <c r="AD88" i="6"/>
  <c r="AC88" i="6"/>
  <c r="AB88" i="6"/>
  <c r="AA88" i="6"/>
  <c r="Z88" i="6"/>
  <c r="Y88" i="6"/>
  <c r="X88" i="6"/>
  <c r="W88" i="6"/>
  <c r="V88" i="6"/>
  <c r="AK86" i="6"/>
  <c r="AJ86" i="6"/>
  <c r="AI86" i="6"/>
  <c r="AH86" i="6"/>
  <c r="AG86" i="6"/>
  <c r="AF86" i="6"/>
  <c r="AE86" i="6"/>
  <c r="AD86" i="6"/>
  <c r="AC86" i="6"/>
  <c r="AB86" i="6"/>
  <c r="AA86" i="6"/>
  <c r="Z86" i="6"/>
  <c r="Y86" i="6"/>
  <c r="X86" i="6"/>
  <c r="W86" i="6"/>
  <c r="V86" i="6"/>
  <c r="AK84" i="6"/>
  <c r="AJ84" i="6"/>
  <c r="AI84" i="6"/>
  <c r="AH84" i="6"/>
  <c r="AG84" i="6"/>
  <c r="AF84" i="6"/>
  <c r="AE84" i="6"/>
  <c r="AD84" i="6"/>
  <c r="AC84" i="6"/>
  <c r="AB84" i="6"/>
  <c r="AA84" i="6"/>
  <c r="Z84" i="6"/>
  <c r="Y84" i="6"/>
  <c r="X84" i="6"/>
  <c r="W84" i="6"/>
  <c r="V84" i="6"/>
  <c r="AK82" i="6"/>
  <c r="AJ82" i="6"/>
  <c r="AI82" i="6"/>
  <c r="AH82" i="6"/>
  <c r="AG82" i="6"/>
  <c r="AF82" i="6"/>
  <c r="AE82" i="6"/>
  <c r="AD82" i="6"/>
  <c r="AC82" i="6"/>
  <c r="AB82" i="6"/>
  <c r="AA82" i="6"/>
  <c r="Z82" i="6"/>
  <c r="Y82" i="6"/>
  <c r="X82" i="6"/>
  <c r="W82" i="6"/>
  <c r="V82" i="6"/>
  <c r="AK80" i="6"/>
  <c r="AJ80" i="6"/>
  <c r="AI80" i="6"/>
  <c r="AH80" i="6"/>
  <c r="AG80" i="6"/>
  <c r="AF80" i="6"/>
  <c r="AE80" i="6"/>
  <c r="AD80" i="6"/>
  <c r="AC80" i="6"/>
  <c r="AB80" i="6"/>
  <c r="AA80" i="6"/>
  <c r="Z80" i="6"/>
  <c r="Y80" i="6"/>
  <c r="X80" i="6"/>
  <c r="W80" i="6"/>
  <c r="V80" i="6"/>
  <c r="AK78" i="6"/>
  <c r="AJ78" i="6"/>
  <c r="AI78" i="6"/>
  <c r="AH78" i="6"/>
  <c r="AG78" i="6"/>
  <c r="AF78" i="6"/>
  <c r="AE78" i="6"/>
  <c r="AD78" i="6"/>
  <c r="AC78" i="6"/>
  <c r="AB78" i="6"/>
  <c r="AA78" i="6"/>
  <c r="Z78" i="6"/>
  <c r="Y78" i="6"/>
  <c r="X78" i="6"/>
  <c r="W78" i="6"/>
  <c r="V78" i="6"/>
  <c r="AK76" i="6"/>
  <c r="AJ76" i="6"/>
  <c r="AI76" i="6"/>
  <c r="AH76" i="6"/>
  <c r="AG76" i="6"/>
  <c r="AF76" i="6"/>
  <c r="AE76" i="6"/>
  <c r="AD76" i="6"/>
  <c r="AC76" i="6"/>
  <c r="AB76" i="6"/>
  <c r="AA76" i="6"/>
  <c r="Z76" i="6"/>
  <c r="Y76" i="6"/>
  <c r="X76" i="6"/>
  <c r="W76" i="6"/>
  <c r="V76" i="6"/>
  <c r="AK74" i="6"/>
  <c r="AJ74" i="6"/>
  <c r="AI74" i="6"/>
  <c r="AH74" i="6"/>
  <c r="AG74" i="6"/>
  <c r="AF74" i="6"/>
  <c r="AE74" i="6"/>
  <c r="AD74" i="6"/>
  <c r="AC74" i="6"/>
  <c r="AB74" i="6"/>
  <c r="AA74" i="6"/>
  <c r="Z74" i="6"/>
  <c r="Y74" i="6"/>
  <c r="X74" i="6"/>
  <c r="W74" i="6"/>
  <c r="V74" i="6"/>
  <c r="AK72" i="6"/>
  <c r="AJ72" i="6"/>
  <c r="AI72" i="6"/>
  <c r="AH72" i="6"/>
  <c r="AG72" i="6"/>
  <c r="AF72" i="6"/>
  <c r="AE72" i="6"/>
  <c r="AD72" i="6"/>
  <c r="AC72" i="6"/>
  <c r="AB72" i="6"/>
  <c r="AA72" i="6"/>
  <c r="Z72" i="6"/>
  <c r="Y72" i="6"/>
  <c r="X72" i="6"/>
  <c r="W72" i="6"/>
  <c r="V72" i="6"/>
  <c r="AK70" i="6"/>
  <c r="AJ70" i="6"/>
  <c r="AI70" i="6"/>
  <c r="AH70" i="6"/>
  <c r="AG70" i="6"/>
  <c r="AF70" i="6"/>
  <c r="AE70" i="6"/>
  <c r="AD70" i="6"/>
  <c r="AC70" i="6"/>
  <c r="AB70" i="6"/>
  <c r="AA70" i="6"/>
  <c r="Z70" i="6"/>
  <c r="Y70" i="6"/>
  <c r="X70" i="6"/>
  <c r="W70" i="6"/>
  <c r="V70" i="6"/>
  <c r="AK68" i="6"/>
  <c r="AJ68" i="6"/>
  <c r="AI68" i="6"/>
  <c r="AH68" i="6"/>
  <c r="AG68" i="6"/>
  <c r="AF68" i="6"/>
  <c r="AE68" i="6"/>
  <c r="AD68" i="6"/>
  <c r="AC68" i="6"/>
  <c r="AB68" i="6"/>
  <c r="AA68" i="6"/>
  <c r="Z68" i="6"/>
  <c r="Y68" i="6"/>
  <c r="X68" i="6"/>
  <c r="W68" i="6"/>
  <c r="V68" i="6"/>
  <c r="AK66" i="6"/>
  <c r="AJ66" i="6"/>
  <c r="AI66" i="6"/>
  <c r="AH66" i="6"/>
  <c r="AG66" i="6"/>
  <c r="AF66" i="6"/>
  <c r="AE66" i="6"/>
  <c r="AD66" i="6"/>
  <c r="AC66" i="6"/>
  <c r="AB66" i="6"/>
  <c r="AA66" i="6"/>
  <c r="Z66" i="6"/>
  <c r="Y66" i="6"/>
  <c r="X66" i="6"/>
  <c r="W66" i="6"/>
  <c r="V66" i="6"/>
  <c r="AK64" i="6"/>
  <c r="AJ64" i="6"/>
  <c r="AI64" i="6"/>
  <c r="AH64" i="6"/>
  <c r="AG64" i="6"/>
  <c r="AF64" i="6"/>
  <c r="AE64" i="6"/>
  <c r="AD64" i="6"/>
  <c r="AC64" i="6"/>
  <c r="AB64" i="6"/>
  <c r="AA64" i="6"/>
  <c r="Z64" i="6"/>
  <c r="Y64" i="6"/>
  <c r="X64" i="6"/>
  <c r="W64" i="6"/>
  <c r="V64" i="6"/>
  <c r="AK62" i="6"/>
  <c r="AJ62" i="6"/>
  <c r="AI62" i="6"/>
  <c r="AH62" i="6"/>
  <c r="AG62" i="6"/>
  <c r="AF62" i="6"/>
  <c r="AE62" i="6"/>
  <c r="AD62" i="6"/>
  <c r="AC62" i="6"/>
  <c r="AB62" i="6"/>
  <c r="AA62" i="6"/>
  <c r="Z62" i="6"/>
  <c r="Y62" i="6"/>
  <c r="X62" i="6"/>
  <c r="W62" i="6"/>
  <c r="V62" i="6"/>
  <c r="AK60" i="6"/>
  <c r="AJ60" i="6"/>
  <c r="AI60" i="6"/>
  <c r="AH60" i="6"/>
  <c r="AG60" i="6"/>
  <c r="AF60" i="6"/>
  <c r="AE60" i="6"/>
  <c r="AD60" i="6"/>
  <c r="AC60" i="6"/>
  <c r="AB60" i="6"/>
  <c r="AA60" i="6"/>
  <c r="Z60" i="6"/>
  <c r="Y60" i="6"/>
  <c r="X60" i="6"/>
  <c r="W60" i="6"/>
  <c r="V60" i="6"/>
  <c r="AK58" i="6"/>
  <c r="AJ58" i="6"/>
  <c r="AI58" i="6"/>
  <c r="AH58" i="6"/>
  <c r="AG58" i="6"/>
  <c r="AF58" i="6"/>
  <c r="AE58" i="6"/>
  <c r="AD58" i="6"/>
  <c r="AC58" i="6"/>
  <c r="AB58" i="6"/>
  <c r="AA58" i="6"/>
  <c r="Z58" i="6"/>
  <c r="Y58" i="6"/>
  <c r="X58" i="6"/>
  <c r="W58" i="6"/>
  <c r="V58" i="6"/>
  <c r="AK56" i="6"/>
  <c r="AJ56" i="6"/>
  <c r="AI56" i="6"/>
  <c r="AH56" i="6"/>
  <c r="AG56" i="6"/>
  <c r="AF56" i="6"/>
  <c r="AE56" i="6"/>
  <c r="AD56" i="6"/>
  <c r="AC56" i="6"/>
  <c r="AB56" i="6"/>
  <c r="AA56" i="6"/>
  <c r="Z56" i="6"/>
  <c r="Y56" i="6"/>
  <c r="X56" i="6"/>
  <c r="W56" i="6"/>
  <c r="V56" i="6"/>
  <c r="AK54" i="6"/>
  <c r="AJ54" i="6"/>
  <c r="AI54" i="6"/>
  <c r="AH54" i="6"/>
  <c r="AG54" i="6"/>
  <c r="AF54" i="6"/>
  <c r="AE54" i="6"/>
  <c r="AD54" i="6"/>
  <c r="AC54" i="6"/>
  <c r="AB54" i="6"/>
  <c r="AA54" i="6"/>
  <c r="Z54" i="6"/>
  <c r="Y54" i="6"/>
  <c r="X54" i="6"/>
  <c r="W54" i="6"/>
  <c r="V54" i="6"/>
  <c r="AK52" i="6"/>
  <c r="AJ52" i="6"/>
  <c r="AI52" i="6"/>
  <c r="AH52" i="6"/>
  <c r="AG52" i="6"/>
  <c r="AF52" i="6"/>
  <c r="AE52" i="6"/>
  <c r="AD52" i="6"/>
  <c r="AC52" i="6"/>
  <c r="AB52" i="6"/>
  <c r="AA52" i="6"/>
  <c r="Z52" i="6"/>
  <c r="Y52" i="6"/>
  <c r="X52" i="6"/>
  <c r="W52" i="6"/>
  <c r="V52" i="6"/>
  <c r="AK50" i="6"/>
  <c r="AJ50" i="6"/>
  <c r="AI50" i="6"/>
  <c r="AH50" i="6"/>
  <c r="AG50" i="6"/>
  <c r="AF50" i="6"/>
  <c r="AE50" i="6"/>
  <c r="AD50" i="6"/>
  <c r="AC50" i="6"/>
  <c r="AB50" i="6"/>
  <c r="AA50" i="6"/>
  <c r="Z50" i="6"/>
  <c r="Y50" i="6"/>
  <c r="X50" i="6"/>
  <c r="W50" i="6"/>
  <c r="V50" i="6"/>
  <c r="AK48" i="6"/>
  <c r="AJ48" i="6"/>
  <c r="AI48" i="6"/>
  <c r="AH48" i="6"/>
  <c r="AG48" i="6"/>
  <c r="AF48" i="6"/>
  <c r="AE48" i="6"/>
  <c r="AD48" i="6"/>
  <c r="AC48" i="6"/>
  <c r="AB48" i="6"/>
  <c r="AA48" i="6"/>
  <c r="Z48" i="6"/>
  <c r="Y48" i="6"/>
  <c r="X48" i="6"/>
  <c r="W48" i="6"/>
  <c r="V48" i="6"/>
  <c r="AK46" i="6"/>
  <c r="AJ46" i="6"/>
  <c r="AI46" i="6"/>
  <c r="AH46" i="6"/>
  <c r="AG46" i="6"/>
  <c r="AF46" i="6"/>
  <c r="AE46" i="6"/>
  <c r="AD46" i="6"/>
  <c r="AC46" i="6"/>
  <c r="AB46" i="6"/>
  <c r="AA46" i="6"/>
  <c r="Z46" i="6"/>
  <c r="Y46" i="6"/>
  <c r="X46" i="6"/>
  <c r="W46" i="6"/>
  <c r="V46" i="6"/>
  <c r="AK44" i="6"/>
  <c r="AJ44" i="6"/>
  <c r="AI44" i="6"/>
  <c r="AH44" i="6"/>
  <c r="AG44" i="6"/>
  <c r="AF44" i="6"/>
  <c r="AE44" i="6"/>
  <c r="AD44" i="6"/>
  <c r="AC44" i="6"/>
  <c r="AB44" i="6"/>
  <c r="AA44" i="6"/>
  <c r="Z44" i="6"/>
  <c r="Y44" i="6"/>
  <c r="X44" i="6"/>
  <c r="W44" i="6"/>
  <c r="V44" i="6"/>
  <c r="W42" i="6"/>
  <c r="X42" i="6"/>
  <c r="Y42" i="6"/>
  <c r="Z42" i="6"/>
  <c r="AA42" i="6"/>
  <c r="AB42" i="6"/>
  <c r="AC42" i="6"/>
  <c r="AD42" i="6"/>
  <c r="AE42" i="6"/>
  <c r="AF42" i="6"/>
  <c r="AG42" i="6"/>
  <c r="AH42" i="6"/>
  <c r="AI42" i="6"/>
  <c r="AJ42" i="6"/>
  <c r="AK42" i="6"/>
  <c r="V42" i="6"/>
  <c r="AM76" i="7"/>
  <c r="AL76" i="7"/>
  <c r="AK76" i="7"/>
  <c r="AJ76" i="7"/>
  <c r="AI76" i="7"/>
  <c r="AH76" i="7"/>
  <c r="AG76" i="7"/>
  <c r="AF76" i="7"/>
  <c r="AE76" i="7"/>
  <c r="AD76" i="7"/>
  <c r="AC76" i="7"/>
  <c r="AB76" i="7"/>
  <c r="AA76" i="7"/>
  <c r="Z76" i="7"/>
  <c r="Y76" i="7"/>
  <c r="X76" i="7"/>
  <c r="W76" i="7"/>
  <c r="AM72" i="7"/>
  <c r="AL72" i="7"/>
  <c r="AK72" i="7"/>
  <c r="AJ72" i="7"/>
  <c r="AI72" i="7"/>
  <c r="AH72" i="7"/>
  <c r="AG72" i="7"/>
  <c r="AF72" i="7"/>
  <c r="AE72" i="7"/>
  <c r="AD72" i="7"/>
  <c r="AC72" i="7"/>
  <c r="AB72" i="7"/>
  <c r="AA72" i="7"/>
  <c r="Z72" i="7"/>
  <c r="Y72" i="7"/>
  <c r="X72" i="7"/>
  <c r="W72" i="7"/>
  <c r="AM68" i="7"/>
  <c r="AL68" i="7"/>
  <c r="AK68" i="7"/>
  <c r="AJ68" i="7"/>
  <c r="AI68" i="7"/>
  <c r="AH68" i="7"/>
  <c r="AG68" i="7"/>
  <c r="AF68" i="7"/>
  <c r="AE68" i="7"/>
  <c r="AD68" i="7"/>
  <c r="AC68" i="7"/>
  <c r="AB68" i="7"/>
  <c r="AA68" i="7"/>
  <c r="Z68" i="7"/>
  <c r="Y68" i="7"/>
  <c r="X68" i="7"/>
  <c r="W68" i="7"/>
  <c r="AM64" i="7"/>
  <c r="AL64" i="7"/>
  <c r="AK64" i="7"/>
  <c r="AJ64" i="7"/>
  <c r="AI64" i="7"/>
  <c r="AH64" i="7"/>
  <c r="AG64" i="7"/>
  <c r="AF64" i="7"/>
  <c r="AE64" i="7"/>
  <c r="AD64" i="7"/>
  <c r="AC64" i="7"/>
  <c r="AB64" i="7"/>
  <c r="AA64" i="7"/>
  <c r="Z64" i="7"/>
  <c r="Y64" i="7"/>
  <c r="X64" i="7"/>
  <c r="W64" i="7"/>
  <c r="AM60" i="7"/>
  <c r="AL60" i="7"/>
  <c r="AK60" i="7"/>
  <c r="AJ60" i="7"/>
  <c r="AI60" i="7"/>
  <c r="AH60" i="7"/>
  <c r="AG60" i="7"/>
  <c r="AF60" i="7"/>
  <c r="AE60" i="7"/>
  <c r="AD60" i="7"/>
  <c r="AC60" i="7"/>
  <c r="AB60" i="7"/>
  <c r="AA60" i="7"/>
  <c r="Z60" i="7"/>
  <c r="Y60" i="7"/>
  <c r="X60" i="7"/>
  <c r="W60" i="7"/>
  <c r="AM56" i="7"/>
  <c r="AL56" i="7"/>
  <c r="AK56" i="7"/>
  <c r="AJ56" i="7"/>
  <c r="AI56" i="7"/>
  <c r="AH56" i="7"/>
  <c r="AG56" i="7"/>
  <c r="AF56" i="7"/>
  <c r="AE56" i="7"/>
  <c r="AD56" i="7"/>
  <c r="AC56" i="7"/>
  <c r="AB56" i="7"/>
  <c r="AA56" i="7"/>
  <c r="Z56" i="7"/>
  <c r="Y56" i="7"/>
  <c r="X56" i="7"/>
  <c r="W56" i="7"/>
  <c r="AM52" i="7"/>
  <c r="AL52" i="7"/>
  <c r="AK52" i="7"/>
  <c r="AJ52" i="7"/>
  <c r="AI52" i="7"/>
  <c r="AH52" i="7"/>
  <c r="AG52" i="7"/>
  <c r="AF52" i="7"/>
  <c r="AE52" i="7"/>
  <c r="AD52" i="7"/>
  <c r="AC52" i="7"/>
  <c r="AB52" i="7"/>
  <c r="AA52" i="7"/>
  <c r="Z52" i="7"/>
  <c r="Y52" i="7"/>
  <c r="X52" i="7"/>
  <c r="W52" i="7"/>
  <c r="AM48" i="7"/>
  <c r="AL48" i="7"/>
  <c r="AK48" i="7"/>
  <c r="AJ48" i="7"/>
  <c r="AI48" i="7"/>
  <c r="AH48" i="7"/>
  <c r="AG48" i="7"/>
  <c r="AF48" i="7"/>
  <c r="AE48" i="7"/>
  <c r="AD48" i="7"/>
  <c r="AC48" i="7"/>
  <c r="AB48" i="7"/>
  <c r="AA48" i="7"/>
  <c r="Z48" i="7"/>
  <c r="Y48" i="7"/>
  <c r="X48" i="7"/>
  <c r="W48" i="7"/>
  <c r="AM44" i="7"/>
  <c r="AL44" i="7"/>
  <c r="AK44" i="7"/>
  <c r="AJ44" i="7"/>
  <c r="AI44" i="7"/>
  <c r="AH44" i="7"/>
  <c r="AG44" i="7"/>
  <c r="AF44" i="7"/>
  <c r="AE44" i="7"/>
  <c r="AD44" i="7"/>
  <c r="AC44" i="7"/>
  <c r="AB44" i="7"/>
  <c r="AA44" i="7"/>
  <c r="Z44" i="7"/>
  <c r="Y44" i="7"/>
  <c r="X44" i="7"/>
  <c r="W44" i="7"/>
  <c r="AM40" i="7"/>
  <c r="AL40" i="7"/>
  <c r="AK40" i="7"/>
  <c r="AJ40" i="7"/>
  <c r="AI40" i="7"/>
  <c r="AH40" i="7"/>
  <c r="AG40" i="7"/>
  <c r="AF40" i="7"/>
  <c r="AE40" i="7"/>
  <c r="AD40" i="7"/>
  <c r="AC40" i="7"/>
  <c r="AB40" i="7"/>
  <c r="AA40" i="7"/>
  <c r="Z40" i="7"/>
  <c r="Y40" i="7"/>
  <c r="X40" i="7"/>
  <c r="W40" i="7"/>
  <c r="AM36" i="7"/>
  <c r="AL36" i="7"/>
  <c r="AK36" i="7"/>
  <c r="AJ36" i="7"/>
  <c r="AI36" i="7"/>
  <c r="AH36" i="7"/>
  <c r="AG36" i="7"/>
  <c r="AF36" i="7"/>
  <c r="AE36" i="7"/>
  <c r="AD36" i="7"/>
  <c r="AC36" i="7"/>
  <c r="AB36" i="7"/>
  <c r="AA36" i="7"/>
  <c r="Z36" i="7"/>
  <c r="Y36" i="7"/>
  <c r="X36" i="7"/>
  <c r="W36" i="7"/>
  <c r="AM32" i="7"/>
  <c r="AL32" i="7"/>
  <c r="AK32" i="7"/>
  <c r="AJ32" i="7"/>
  <c r="AI32" i="7"/>
  <c r="AH32" i="7"/>
  <c r="AG32" i="7"/>
  <c r="AF32" i="7"/>
  <c r="AE32" i="7"/>
  <c r="AD32" i="7"/>
  <c r="AC32" i="7"/>
  <c r="AB32" i="7"/>
  <c r="AA32" i="7"/>
  <c r="Z32" i="7"/>
  <c r="Y32" i="7"/>
  <c r="X32" i="7"/>
  <c r="W32" i="7"/>
  <c r="AM28" i="7"/>
  <c r="AL28" i="7"/>
  <c r="AK28" i="7"/>
  <c r="AJ28" i="7"/>
  <c r="AI28" i="7"/>
  <c r="AH28" i="7"/>
  <c r="AG28" i="7"/>
  <c r="AF28" i="7"/>
  <c r="AE28" i="7"/>
  <c r="AD28" i="7"/>
  <c r="AC28" i="7"/>
  <c r="AB28" i="7"/>
  <c r="AA28" i="7"/>
  <c r="Z28" i="7"/>
  <c r="Y28" i="7"/>
  <c r="X28" i="7"/>
  <c r="W28" i="7"/>
  <c r="AM24" i="7"/>
  <c r="AL24" i="7"/>
  <c r="AK24" i="7"/>
  <c r="AJ24" i="7"/>
  <c r="AI24" i="7"/>
  <c r="AH24" i="7"/>
  <c r="AG24" i="7"/>
  <c r="AF24" i="7"/>
  <c r="AE24" i="7"/>
  <c r="AD24" i="7"/>
  <c r="AC24" i="7"/>
  <c r="AB24" i="7"/>
  <c r="AA24" i="7"/>
  <c r="Z24" i="7"/>
  <c r="Y24" i="7"/>
  <c r="X24" i="7"/>
  <c r="W24" i="7"/>
  <c r="AM20" i="7"/>
  <c r="AL20" i="7"/>
  <c r="AK20" i="7"/>
  <c r="AJ20" i="7"/>
  <c r="AI20" i="7"/>
  <c r="AH20" i="7"/>
  <c r="AG20" i="7"/>
  <c r="AF20" i="7"/>
  <c r="AE20" i="7"/>
  <c r="AD20" i="7"/>
  <c r="AC20" i="7"/>
  <c r="AB20" i="7"/>
  <c r="AA20" i="7"/>
  <c r="Z20" i="7"/>
  <c r="Y20" i="7"/>
  <c r="X20" i="7"/>
  <c r="W20" i="7"/>
  <c r="AM16" i="7"/>
  <c r="AL16" i="7"/>
  <c r="AK16" i="7"/>
  <c r="AJ16" i="7"/>
  <c r="AI16" i="7"/>
  <c r="AH16" i="7"/>
  <c r="AG16" i="7"/>
  <c r="AF16" i="7"/>
  <c r="AE16" i="7"/>
  <c r="AD16" i="7"/>
  <c r="AC16" i="7"/>
  <c r="AB16" i="7"/>
  <c r="AA16" i="7"/>
  <c r="Z16" i="7"/>
  <c r="Y16" i="7"/>
  <c r="X16" i="7"/>
  <c r="W16" i="7"/>
  <c r="AM12" i="7"/>
  <c r="AL12" i="7"/>
  <c r="AK12" i="7"/>
  <c r="AJ12" i="7"/>
  <c r="AI12" i="7"/>
  <c r="AH12" i="7"/>
  <c r="AG12" i="7"/>
  <c r="AF12" i="7"/>
  <c r="AE12" i="7"/>
  <c r="AD12" i="7"/>
  <c r="AC12" i="7"/>
  <c r="AB12" i="7"/>
  <c r="AA12" i="7"/>
  <c r="Z12" i="7"/>
  <c r="Y12" i="7"/>
  <c r="X12" i="7"/>
  <c r="W12" i="7"/>
  <c r="AM580" i="7"/>
  <c r="AL580" i="7"/>
  <c r="AK580" i="7"/>
  <c r="AJ580" i="7"/>
  <c r="AI580" i="7"/>
  <c r="AH580" i="7"/>
  <c r="AG580" i="7"/>
  <c r="AF580" i="7"/>
  <c r="AE580" i="7"/>
  <c r="AD580" i="7"/>
  <c r="AC580" i="7"/>
  <c r="AB580" i="7"/>
  <c r="AA580" i="7"/>
  <c r="Z580" i="7"/>
  <c r="Y580" i="7"/>
  <c r="X580" i="7"/>
  <c r="W580" i="7"/>
  <c r="AM576" i="7"/>
  <c r="AL576" i="7"/>
  <c r="AK576" i="7"/>
  <c r="AJ576" i="7"/>
  <c r="AI576" i="7"/>
  <c r="AH576" i="7"/>
  <c r="AG576" i="7"/>
  <c r="AF576" i="7"/>
  <c r="AE576" i="7"/>
  <c r="AD576" i="7"/>
  <c r="AC576" i="7"/>
  <c r="AB576" i="7"/>
  <c r="AA576" i="7"/>
  <c r="Z576" i="7"/>
  <c r="Y576" i="7"/>
  <c r="X576" i="7"/>
  <c r="W576" i="7"/>
  <c r="AM572" i="7"/>
  <c r="AL572" i="7"/>
  <c r="AK572" i="7"/>
  <c r="AJ572" i="7"/>
  <c r="AI572" i="7"/>
  <c r="AH572" i="7"/>
  <c r="AG572" i="7"/>
  <c r="AF572" i="7"/>
  <c r="AE572" i="7"/>
  <c r="AD572" i="7"/>
  <c r="AC572" i="7"/>
  <c r="AB572" i="7"/>
  <c r="AA572" i="7"/>
  <c r="Z572" i="7"/>
  <c r="Y572" i="7"/>
  <c r="X572" i="7"/>
  <c r="W572" i="7"/>
  <c r="AM568" i="7"/>
  <c r="AL568" i="7"/>
  <c r="AK568" i="7"/>
  <c r="AJ568" i="7"/>
  <c r="AI568" i="7"/>
  <c r="AH568" i="7"/>
  <c r="AG568" i="7"/>
  <c r="AF568" i="7"/>
  <c r="AE568" i="7"/>
  <c r="AD568" i="7"/>
  <c r="AC568" i="7"/>
  <c r="AB568" i="7"/>
  <c r="AA568" i="7"/>
  <c r="Z568" i="7"/>
  <c r="Y568" i="7"/>
  <c r="X568" i="7"/>
  <c r="W568" i="7"/>
  <c r="AM564" i="7"/>
  <c r="AL564" i="7"/>
  <c r="AK564" i="7"/>
  <c r="AJ564" i="7"/>
  <c r="AI564" i="7"/>
  <c r="AH564" i="7"/>
  <c r="AG564" i="7"/>
  <c r="AF564" i="7"/>
  <c r="AE564" i="7"/>
  <c r="AD564" i="7"/>
  <c r="AC564" i="7"/>
  <c r="AB564" i="7"/>
  <c r="AA564" i="7"/>
  <c r="Z564" i="7"/>
  <c r="Y564" i="7"/>
  <c r="X564" i="7"/>
  <c r="W564" i="7"/>
  <c r="AM560" i="7"/>
  <c r="AL560" i="7"/>
  <c r="AK560" i="7"/>
  <c r="AJ560" i="7"/>
  <c r="AI560" i="7"/>
  <c r="AH560" i="7"/>
  <c r="AG560" i="7"/>
  <c r="AF560" i="7"/>
  <c r="AE560" i="7"/>
  <c r="AD560" i="7"/>
  <c r="AC560" i="7"/>
  <c r="AB560" i="7"/>
  <c r="AA560" i="7"/>
  <c r="Z560" i="7"/>
  <c r="Y560" i="7"/>
  <c r="X560" i="7"/>
  <c r="W560" i="7"/>
  <c r="AM556" i="7"/>
  <c r="AL556" i="7"/>
  <c r="AK556" i="7"/>
  <c r="AJ556" i="7"/>
  <c r="AI556" i="7"/>
  <c r="AH556" i="7"/>
  <c r="AG556" i="7"/>
  <c r="AF556" i="7"/>
  <c r="AE556" i="7"/>
  <c r="AD556" i="7"/>
  <c r="AC556" i="7"/>
  <c r="AB556" i="7"/>
  <c r="AA556" i="7"/>
  <c r="Z556" i="7"/>
  <c r="Y556" i="7"/>
  <c r="X556" i="7"/>
  <c r="W556" i="7"/>
  <c r="AM552" i="7"/>
  <c r="AL552" i="7"/>
  <c r="AK552" i="7"/>
  <c r="AJ552" i="7"/>
  <c r="AI552" i="7"/>
  <c r="AH552" i="7"/>
  <c r="AG552" i="7"/>
  <c r="AF552" i="7"/>
  <c r="AE552" i="7"/>
  <c r="AD552" i="7"/>
  <c r="AC552" i="7"/>
  <c r="AB552" i="7"/>
  <c r="AA552" i="7"/>
  <c r="Z552" i="7"/>
  <c r="Y552" i="7"/>
  <c r="X552" i="7"/>
  <c r="W552" i="7"/>
  <c r="AM548" i="7"/>
  <c r="AL548" i="7"/>
  <c r="AK548" i="7"/>
  <c r="AJ548" i="7"/>
  <c r="AI548" i="7"/>
  <c r="AH548" i="7"/>
  <c r="AG548" i="7"/>
  <c r="AF548" i="7"/>
  <c r="AE548" i="7"/>
  <c r="AD548" i="7"/>
  <c r="AC548" i="7"/>
  <c r="AB548" i="7"/>
  <c r="AA548" i="7"/>
  <c r="Z548" i="7"/>
  <c r="Y548" i="7"/>
  <c r="X548" i="7"/>
  <c r="W548" i="7"/>
  <c r="AM544" i="7"/>
  <c r="AL544" i="7"/>
  <c r="AK544" i="7"/>
  <c r="AJ544" i="7"/>
  <c r="AI544" i="7"/>
  <c r="AH544" i="7"/>
  <c r="AG544" i="7"/>
  <c r="AF544" i="7"/>
  <c r="AE544" i="7"/>
  <c r="AD544" i="7"/>
  <c r="AC544" i="7"/>
  <c r="AB544" i="7"/>
  <c r="AA544" i="7"/>
  <c r="Z544" i="7"/>
  <c r="Y544" i="7"/>
  <c r="X544" i="7"/>
  <c r="W544" i="7"/>
  <c r="AM540" i="7"/>
  <c r="AL540" i="7"/>
  <c r="AK540" i="7"/>
  <c r="AJ540" i="7"/>
  <c r="AI540" i="7"/>
  <c r="AH540" i="7"/>
  <c r="AG540" i="7"/>
  <c r="AF540" i="7"/>
  <c r="AE540" i="7"/>
  <c r="AD540" i="7"/>
  <c r="AC540" i="7"/>
  <c r="AB540" i="7"/>
  <c r="AA540" i="7"/>
  <c r="Z540" i="7"/>
  <c r="Y540" i="7"/>
  <c r="X540" i="7"/>
  <c r="W540" i="7"/>
  <c r="AM536" i="7"/>
  <c r="AL536" i="7"/>
  <c r="AK536" i="7"/>
  <c r="AJ536" i="7"/>
  <c r="AI536" i="7"/>
  <c r="AH536" i="7"/>
  <c r="AG536" i="7"/>
  <c r="AF536" i="7"/>
  <c r="AE536" i="7"/>
  <c r="AD536" i="7"/>
  <c r="AC536" i="7"/>
  <c r="AB536" i="7"/>
  <c r="AA536" i="7"/>
  <c r="Z536" i="7"/>
  <c r="Y536" i="7"/>
  <c r="X536" i="7"/>
  <c r="W536" i="7"/>
  <c r="AM532" i="7"/>
  <c r="AL532" i="7"/>
  <c r="AK532" i="7"/>
  <c r="AJ532" i="7"/>
  <c r="AI532" i="7"/>
  <c r="AH532" i="7"/>
  <c r="AG532" i="7"/>
  <c r="AF532" i="7"/>
  <c r="AE532" i="7"/>
  <c r="AD532" i="7"/>
  <c r="AC532" i="7"/>
  <c r="AB532" i="7"/>
  <c r="AA532" i="7"/>
  <c r="Z532" i="7"/>
  <c r="Y532" i="7"/>
  <c r="X532" i="7"/>
  <c r="W532" i="7"/>
  <c r="AM528" i="7"/>
  <c r="AL528" i="7"/>
  <c r="AK528" i="7"/>
  <c r="AJ528" i="7"/>
  <c r="AI528" i="7"/>
  <c r="AH528" i="7"/>
  <c r="AG528" i="7"/>
  <c r="AF528" i="7"/>
  <c r="AE528" i="7"/>
  <c r="AD528" i="7"/>
  <c r="AC528" i="7"/>
  <c r="AB528" i="7"/>
  <c r="AA528" i="7"/>
  <c r="Z528" i="7"/>
  <c r="Y528" i="7"/>
  <c r="X528" i="7"/>
  <c r="W528" i="7"/>
  <c r="AM524" i="7"/>
  <c r="AL524" i="7"/>
  <c r="AK524" i="7"/>
  <c r="AJ524" i="7"/>
  <c r="AI524" i="7"/>
  <c r="AH524" i="7"/>
  <c r="AG524" i="7"/>
  <c r="AF524" i="7"/>
  <c r="AE524" i="7"/>
  <c r="AD524" i="7"/>
  <c r="AC524" i="7"/>
  <c r="AB524" i="7"/>
  <c r="AA524" i="7"/>
  <c r="Z524" i="7"/>
  <c r="Y524" i="7"/>
  <c r="X524" i="7"/>
  <c r="W524" i="7"/>
  <c r="AM520" i="7"/>
  <c r="AL520" i="7"/>
  <c r="AK520" i="7"/>
  <c r="AJ520" i="7"/>
  <c r="AI520" i="7"/>
  <c r="AH520" i="7"/>
  <c r="AG520" i="7"/>
  <c r="AF520" i="7"/>
  <c r="AE520" i="7"/>
  <c r="AD520" i="7"/>
  <c r="AC520" i="7"/>
  <c r="AB520" i="7"/>
  <c r="AA520" i="7"/>
  <c r="Z520" i="7"/>
  <c r="Y520" i="7"/>
  <c r="X520" i="7"/>
  <c r="W520" i="7"/>
  <c r="AM516" i="7"/>
  <c r="AL516" i="7"/>
  <c r="AK516" i="7"/>
  <c r="AJ516" i="7"/>
  <c r="AI516" i="7"/>
  <c r="AH516" i="7"/>
  <c r="AG516" i="7"/>
  <c r="AF516" i="7"/>
  <c r="AE516" i="7"/>
  <c r="AD516" i="7"/>
  <c r="AC516" i="7"/>
  <c r="AB516" i="7"/>
  <c r="AA516" i="7"/>
  <c r="Z516" i="7"/>
  <c r="Y516" i="7"/>
  <c r="X516" i="7"/>
  <c r="W516" i="7"/>
  <c r="AM512" i="7"/>
  <c r="AL512" i="7"/>
  <c r="AK512" i="7"/>
  <c r="AJ512" i="7"/>
  <c r="AI512" i="7"/>
  <c r="AH512" i="7"/>
  <c r="AG512" i="7"/>
  <c r="AF512" i="7"/>
  <c r="AE512" i="7"/>
  <c r="AD512" i="7"/>
  <c r="AC512" i="7"/>
  <c r="AB512" i="7"/>
  <c r="AA512" i="7"/>
  <c r="Z512" i="7"/>
  <c r="Y512" i="7"/>
  <c r="X512" i="7"/>
  <c r="W512" i="7"/>
  <c r="AM508" i="7"/>
  <c r="AL508" i="7"/>
  <c r="AK508" i="7"/>
  <c r="AJ508" i="7"/>
  <c r="AI508" i="7"/>
  <c r="AH508" i="7"/>
  <c r="AG508" i="7"/>
  <c r="AF508" i="7"/>
  <c r="AE508" i="7"/>
  <c r="AD508" i="7"/>
  <c r="AC508" i="7"/>
  <c r="AB508" i="7"/>
  <c r="AA508" i="7"/>
  <c r="Z508" i="7"/>
  <c r="Y508" i="7"/>
  <c r="X508" i="7"/>
  <c r="W508" i="7"/>
  <c r="AM504" i="7"/>
  <c r="AL504" i="7"/>
  <c r="AK504" i="7"/>
  <c r="AJ504" i="7"/>
  <c r="AI504" i="7"/>
  <c r="AH504" i="7"/>
  <c r="AG504" i="7"/>
  <c r="AF504" i="7"/>
  <c r="AE504" i="7"/>
  <c r="AD504" i="7"/>
  <c r="AC504" i="7"/>
  <c r="AB504" i="7"/>
  <c r="AA504" i="7"/>
  <c r="Z504" i="7"/>
  <c r="Y504" i="7"/>
  <c r="X504" i="7"/>
  <c r="W504" i="7"/>
  <c r="AM500" i="7"/>
  <c r="AL500" i="7"/>
  <c r="AK500" i="7"/>
  <c r="AJ500" i="7"/>
  <c r="AI500" i="7"/>
  <c r="AH500" i="7"/>
  <c r="AG500" i="7"/>
  <c r="AF500" i="7"/>
  <c r="AE500" i="7"/>
  <c r="AD500" i="7"/>
  <c r="AC500" i="7"/>
  <c r="AB500" i="7"/>
  <c r="AA500" i="7"/>
  <c r="Z500" i="7"/>
  <c r="Y500" i="7"/>
  <c r="X500" i="7"/>
  <c r="W500" i="7"/>
  <c r="AM496" i="7"/>
  <c r="AL496" i="7"/>
  <c r="AK496" i="7"/>
  <c r="AJ496" i="7"/>
  <c r="AI496" i="7"/>
  <c r="AH496" i="7"/>
  <c r="AG496" i="7"/>
  <c r="AF496" i="7"/>
  <c r="AE496" i="7"/>
  <c r="AD496" i="7"/>
  <c r="AC496" i="7"/>
  <c r="AB496" i="7"/>
  <c r="AA496" i="7"/>
  <c r="Z496" i="7"/>
  <c r="Y496" i="7"/>
  <c r="X496" i="7"/>
  <c r="W496" i="7"/>
  <c r="AM492" i="7"/>
  <c r="AL492" i="7"/>
  <c r="AK492" i="7"/>
  <c r="AJ492" i="7"/>
  <c r="AI492" i="7"/>
  <c r="AH492" i="7"/>
  <c r="AG492" i="7"/>
  <c r="AF492" i="7"/>
  <c r="AE492" i="7"/>
  <c r="AD492" i="7"/>
  <c r="AC492" i="7"/>
  <c r="AB492" i="7"/>
  <c r="AA492" i="7"/>
  <c r="Z492" i="7"/>
  <c r="Y492" i="7"/>
  <c r="X492" i="7"/>
  <c r="W492" i="7"/>
  <c r="AM488" i="7"/>
  <c r="AL488" i="7"/>
  <c r="AK488" i="7"/>
  <c r="AJ488" i="7"/>
  <c r="AI488" i="7"/>
  <c r="AH488" i="7"/>
  <c r="AG488" i="7"/>
  <c r="AF488" i="7"/>
  <c r="AE488" i="7"/>
  <c r="AD488" i="7"/>
  <c r="AC488" i="7"/>
  <c r="AB488" i="7"/>
  <c r="AA488" i="7"/>
  <c r="Z488" i="7"/>
  <c r="Y488" i="7"/>
  <c r="X488" i="7"/>
  <c r="W488" i="7"/>
  <c r="AM484" i="7"/>
  <c r="AL484" i="7"/>
  <c r="AK484" i="7"/>
  <c r="AJ484" i="7"/>
  <c r="AI484" i="7"/>
  <c r="AH484" i="7"/>
  <c r="AG484" i="7"/>
  <c r="AF484" i="7"/>
  <c r="AE484" i="7"/>
  <c r="AD484" i="7"/>
  <c r="AC484" i="7"/>
  <c r="AB484" i="7"/>
  <c r="AA484" i="7"/>
  <c r="Z484" i="7"/>
  <c r="Y484" i="7"/>
  <c r="X484" i="7"/>
  <c r="W484" i="7"/>
  <c r="AM480" i="7"/>
  <c r="AL480" i="7"/>
  <c r="AK480" i="7"/>
  <c r="AJ480" i="7"/>
  <c r="AI480" i="7"/>
  <c r="AH480" i="7"/>
  <c r="AG480" i="7"/>
  <c r="AF480" i="7"/>
  <c r="AE480" i="7"/>
  <c r="AD480" i="7"/>
  <c r="AC480" i="7"/>
  <c r="AB480" i="7"/>
  <c r="AA480" i="7"/>
  <c r="Z480" i="7"/>
  <c r="Y480" i="7"/>
  <c r="X480" i="7"/>
  <c r="W480" i="7"/>
  <c r="AM476" i="7"/>
  <c r="AL476" i="7"/>
  <c r="AK476" i="7"/>
  <c r="AJ476" i="7"/>
  <c r="AI476" i="7"/>
  <c r="AH476" i="7"/>
  <c r="AG476" i="7"/>
  <c r="AF476" i="7"/>
  <c r="AE476" i="7"/>
  <c r="AD476" i="7"/>
  <c r="AC476" i="7"/>
  <c r="AB476" i="7"/>
  <c r="AA476" i="7"/>
  <c r="Z476" i="7"/>
  <c r="Y476" i="7"/>
  <c r="X476" i="7"/>
  <c r="W476" i="7"/>
  <c r="AM472" i="7"/>
  <c r="AL472" i="7"/>
  <c r="AK472" i="7"/>
  <c r="AJ472" i="7"/>
  <c r="AI472" i="7"/>
  <c r="AH472" i="7"/>
  <c r="AG472" i="7"/>
  <c r="AF472" i="7"/>
  <c r="AE472" i="7"/>
  <c r="AD472" i="7"/>
  <c r="AC472" i="7"/>
  <c r="AB472" i="7"/>
  <c r="AA472" i="7"/>
  <c r="Z472" i="7"/>
  <c r="Y472" i="7"/>
  <c r="X472" i="7"/>
  <c r="W472" i="7"/>
  <c r="AM468" i="7"/>
  <c r="AL468" i="7"/>
  <c r="AK468" i="7"/>
  <c r="AJ468" i="7"/>
  <c r="AI468" i="7"/>
  <c r="AH468" i="7"/>
  <c r="AG468" i="7"/>
  <c r="AF468" i="7"/>
  <c r="AE468" i="7"/>
  <c r="AD468" i="7"/>
  <c r="AC468" i="7"/>
  <c r="AB468" i="7"/>
  <c r="AA468" i="7"/>
  <c r="Z468" i="7"/>
  <c r="Y468" i="7"/>
  <c r="X468" i="7"/>
  <c r="W468" i="7"/>
  <c r="AM464" i="7"/>
  <c r="AL464" i="7"/>
  <c r="AK464" i="7"/>
  <c r="AJ464" i="7"/>
  <c r="AI464" i="7"/>
  <c r="AH464" i="7"/>
  <c r="AG464" i="7"/>
  <c r="AF464" i="7"/>
  <c r="AE464" i="7"/>
  <c r="AD464" i="7"/>
  <c r="AC464" i="7"/>
  <c r="AB464" i="7"/>
  <c r="AA464" i="7"/>
  <c r="Z464" i="7"/>
  <c r="Y464" i="7"/>
  <c r="X464" i="7"/>
  <c r="W464" i="7"/>
  <c r="AM460" i="7"/>
  <c r="AL460" i="7"/>
  <c r="AK460" i="7"/>
  <c r="AJ460" i="7"/>
  <c r="AI460" i="7"/>
  <c r="AH460" i="7"/>
  <c r="AG460" i="7"/>
  <c r="AF460" i="7"/>
  <c r="AE460" i="7"/>
  <c r="AD460" i="7"/>
  <c r="AC460" i="7"/>
  <c r="AB460" i="7"/>
  <c r="AA460" i="7"/>
  <c r="Z460" i="7"/>
  <c r="Y460" i="7"/>
  <c r="X460" i="7"/>
  <c r="W460" i="7"/>
  <c r="AM456" i="7"/>
  <c r="AL456" i="7"/>
  <c r="AK456" i="7"/>
  <c r="AJ456" i="7"/>
  <c r="AI456" i="7"/>
  <c r="AH456" i="7"/>
  <c r="AG456" i="7"/>
  <c r="AF456" i="7"/>
  <c r="AE456" i="7"/>
  <c r="AD456" i="7"/>
  <c r="AC456" i="7"/>
  <c r="AB456" i="7"/>
  <c r="AA456" i="7"/>
  <c r="Z456" i="7"/>
  <c r="Y456" i="7"/>
  <c r="X456" i="7"/>
  <c r="W456" i="7"/>
  <c r="AM452" i="7"/>
  <c r="AL452" i="7"/>
  <c r="AK452" i="7"/>
  <c r="AJ452" i="7"/>
  <c r="AI452" i="7"/>
  <c r="AH452" i="7"/>
  <c r="AG452" i="7"/>
  <c r="AF452" i="7"/>
  <c r="AE452" i="7"/>
  <c r="AD452" i="7"/>
  <c r="AC452" i="7"/>
  <c r="AB452" i="7"/>
  <c r="AA452" i="7"/>
  <c r="Z452" i="7"/>
  <c r="Y452" i="7"/>
  <c r="X452" i="7"/>
  <c r="W452" i="7"/>
  <c r="AM448" i="7"/>
  <c r="AL448" i="7"/>
  <c r="AK448" i="7"/>
  <c r="AJ448" i="7"/>
  <c r="AI448" i="7"/>
  <c r="AH448" i="7"/>
  <c r="AG448" i="7"/>
  <c r="AF448" i="7"/>
  <c r="AE448" i="7"/>
  <c r="AD448" i="7"/>
  <c r="AC448" i="7"/>
  <c r="AB448" i="7"/>
  <c r="AA448" i="7"/>
  <c r="Z448" i="7"/>
  <c r="Y448" i="7"/>
  <c r="X448" i="7"/>
  <c r="W448" i="7"/>
  <c r="AM444" i="7"/>
  <c r="AL444" i="7"/>
  <c r="AK444" i="7"/>
  <c r="AJ444" i="7"/>
  <c r="AI444" i="7"/>
  <c r="AH444" i="7"/>
  <c r="AG444" i="7"/>
  <c r="AF444" i="7"/>
  <c r="AE444" i="7"/>
  <c r="AD444" i="7"/>
  <c r="AC444" i="7"/>
  <c r="AB444" i="7"/>
  <c r="AA444" i="7"/>
  <c r="Z444" i="7"/>
  <c r="Y444" i="7"/>
  <c r="X444" i="7"/>
  <c r="W444" i="7"/>
  <c r="AM440" i="7"/>
  <c r="AL440" i="7"/>
  <c r="AK440" i="7"/>
  <c r="AJ440" i="7"/>
  <c r="AI440" i="7"/>
  <c r="AH440" i="7"/>
  <c r="AG440" i="7"/>
  <c r="AF440" i="7"/>
  <c r="AE440" i="7"/>
  <c r="AD440" i="7"/>
  <c r="AC440" i="7"/>
  <c r="AB440" i="7"/>
  <c r="AA440" i="7"/>
  <c r="Z440" i="7"/>
  <c r="Y440" i="7"/>
  <c r="X440" i="7"/>
  <c r="W440" i="7"/>
  <c r="AM436" i="7"/>
  <c r="AL436" i="7"/>
  <c r="AK436" i="7"/>
  <c r="AJ436" i="7"/>
  <c r="AI436" i="7"/>
  <c r="AH436" i="7"/>
  <c r="AG436" i="7"/>
  <c r="AF436" i="7"/>
  <c r="AE436" i="7"/>
  <c r="AD436" i="7"/>
  <c r="AC436" i="7"/>
  <c r="AB436" i="7"/>
  <c r="AA436" i="7"/>
  <c r="Z436" i="7"/>
  <c r="Y436" i="7"/>
  <c r="X436" i="7"/>
  <c r="W436" i="7"/>
  <c r="AM432" i="7"/>
  <c r="AL432" i="7"/>
  <c r="AK432" i="7"/>
  <c r="AJ432" i="7"/>
  <c r="AI432" i="7"/>
  <c r="AH432" i="7"/>
  <c r="AG432" i="7"/>
  <c r="AF432" i="7"/>
  <c r="AE432" i="7"/>
  <c r="AD432" i="7"/>
  <c r="AC432" i="7"/>
  <c r="AB432" i="7"/>
  <c r="AA432" i="7"/>
  <c r="Z432" i="7"/>
  <c r="Y432" i="7"/>
  <c r="X432" i="7"/>
  <c r="W432" i="7"/>
  <c r="AM428" i="7"/>
  <c r="AL428" i="7"/>
  <c r="AK428" i="7"/>
  <c r="AJ428" i="7"/>
  <c r="AI428" i="7"/>
  <c r="AH428" i="7"/>
  <c r="AG428" i="7"/>
  <c r="AF428" i="7"/>
  <c r="AE428" i="7"/>
  <c r="AD428" i="7"/>
  <c r="AC428" i="7"/>
  <c r="AB428" i="7"/>
  <c r="AA428" i="7"/>
  <c r="Z428" i="7"/>
  <c r="Y428" i="7"/>
  <c r="X428" i="7"/>
  <c r="W428" i="7"/>
  <c r="AM424" i="7"/>
  <c r="AL424" i="7"/>
  <c r="AK424" i="7"/>
  <c r="AJ424" i="7"/>
  <c r="AI424" i="7"/>
  <c r="AH424" i="7"/>
  <c r="AG424" i="7"/>
  <c r="AF424" i="7"/>
  <c r="AE424" i="7"/>
  <c r="AD424" i="7"/>
  <c r="AC424" i="7"/>
  <c r="AB424" i="7"/>
  <c r="AA424" i="7"/>
  <c r="Z424" i="7"/>
  <c r="Y424" i="7"/>
  <c r="X424" i="7"/>
  <c r="W424" i="7"/>
  <c r="AM420" i="7"/>
  <c r="AL420" i="7"/>
  <c r="AK420" i="7"/>
  <c r="AJ420" i="7"/>
  <c r="AI420" i="7"/>
  <c r="AH420" i="7"/>
  <c r="AG420" i="7"/>
  <c r="AF420" i="7"/>
  <c r="AE420" i="7"/>
  <c r="AD420" i="7"/>
  <c r="AC420" i="7"/>
  <c r="AB420" i="7"/>
  <c r="AA420" i="7"/>
  <c r="Z420" i="7"/>
  <c r="Y420" i="7"/>
  <c r="X420" i="7"/>
  <c r="W420" i="7"/>
  <c r="AM416" i="7"/>
  <c r="AL416" i="7"/>
  <c r="AK416" i="7"/>
  <c r="AJ416" i="7"/>
  <c r="AI416" i="7"/>
  <c r="AH416" i="7"/>
  <c r="AG416" i="7"/>
  <c r="AF416" i="7"/>
  <c r="AE416" i="7"/>
  <c r="AD416" i="7"/>
  <c r="AC416" i="7"/>
  <c r="AB416" i="7"/>
  <c r="AA416" i="7"/>
  <c r="Z416" i="7"/>
  <c r="Y416" i="7"/>
  <c r="X416" i="7"/>
  <c r="W416" i="7"/>
  <c r="AM412" i="7"/>
  <c r="AL412" i="7"/>
  <c r="AK412" i="7"/>
  <c r="AJ412" i="7"/>
  <c r="AI412" i="7"/>
  <c r="AH412" i="7"/>
  <c r="AG412" i="7"/>
  <c r="AF412" i="7"/>
  <c r="AE412" i="7"/>
  <c r="AD412" i="7"/>
  <c r="AC412" i="7"/>
  <c r="AB412" i="7"/>
  <c r="AA412" i="7"/>
  <c r="Z412" i="7"/>
  <c r="Y412" i="7"/>
  <c r="X412" i="7"/>
  <c r="W412" i="7"/>
  <c r="AM408" i="7"/>
  <c r="AL408" i="7"/>
  <c r="AK408" i="7"/>
  <c r="AJ408" i="7"/>
  <c r="AI408" i="7"/>
  <c r="AH408" i="7"/>
  <c r="AG408" i="7"/>
  <c r="AF408" i="7"/>
  <c r="AE408" i="7"/>
  <c r="AD408" i="7"/>
  <c r="AC408" i="7"/>
  <c r="AB408" i="7"/>
  <c r="AA408" i="7"/>
  <c r="Z408" i="7"/>
  <c r="Y408" i="7"/>
  <c r="X408" i="7"/>
  <c r="W408" i="7"/>
  <c r="AM404" i="7"/>
  <c r="AL404" i="7"/>
  <c r="AK404" i="7"/>
  <c r="AJ404" i="7"/>
  <c r="AI404" i="7"/>
  <c r="AH404" i="7"/>
  <c r="AG404" i="7"/>
  <c r="AF404" i="7"/>
  <c r="AE404" i="7"/>
  <c r="AD404" i="7"/>
  <c r="AC404" i="7"/>
  <c r="AB404" i="7"/>
  <c r="AA404" i="7"/>
  <c r="Z404" i="7"/>
  <c r="Y404" i="7"/>
  <c r="X404" i="7"/>
  <c r="W404" i="7"/>
  <c r="AM400" i="7"/>
  <c r="AL400" i="7"/>
  <c r="AK400" i="7"/>
  <c r="AJ400" i="7"/>
  <c r="AI400" i="7"/>
  <c r="AH400" i="7"/>
  <c r="AG400" i="7"/>
  <c r="AF400" i="7"/>
  <c r="AE400" i="7"/>
  <c r="AD400" i="7"/>
  <c r="AC400" i="7"/>
  <c r="AB400" i="7"/>
  <c r="AA400" i="7"/>
  <c r="Z400" i="7"/>
  <c r="Y400" i="7"/>
  <c r="X400" i="7"/>
  <c r="W400" i="7"/>
  <c r="AM396" i="7"/>
  <c r="AL396" i="7"/>
  <c r="AK396" i="7"/>
  <c r="AJ396" i="7"/>
  <c r="AI396" i="7"/>
  <c r="AH396" i="7"/>
  <c r="AG396" i="7"/>
  <c r="AF396" i="7"/>
  <c r="AE396" i="7"/>
  <c r="AD396" i="7"/>
  <c r="AC396" i="7"/>
  <c r="AB396" i="7"/>
  <c r="AA396" i="7"/>
  <c r="Z396" i="7"/>
  <c r="Y396" i="7"/>
  <c r="X396" i="7"/>
  <c r="W396" i="7"/>
  <c r="AM392" i="7"/>
  <c r="AL392" i="7"/>
  <c r="AK392" i="7"/>
  <c r="AJ392" i="7"/>
  <c r="AI392" i="7"/>
  <c r="AH392" i="7"/>
  <c r="AG392" i="7"/>
  <c r="AF392" i="7"/>
  <c r="AE392" i="7"/>
  <c r="AD392" i="7"/>
  <c r="AC392" i="7"/>
  <c r="AB392" i="7"/>
  <c r="AA392" i="7"/>
  <c r="Z392" i="7"/>
  <c r="Y392" i="7"/>
  <c r="X392" i="7"/>
  <c r="W392" i="7"/>
  <c r="AM388" i="7"/>
  <c r="AL388" i="7"/>
  <c r="AK388" i="7"/>
  <c r="AJ388" i="7"/>
  <c r="AI388" i="7"/>
  <c r="AH388" i="7"/>
  <c r="AG388" i="7"/>
  <c r="AF388" i="7"/>
  <c r="AE388" i="7"/>
  <c r="AD388" i="7"/>
  <c r="AC388" i="7"/>
  <c r="AB388" i="7"/>
  <c r="AA388" i="7"/>
  <c r="Z388" i="7"/>
  <c r="Y388" i="7"/>
  <c r="X388" i="7"/>
  <c r="W388" i="7"/>
  <c r="AM384" i="7"/>
  <c r="AL384" i="7"/>
  <c r="AK384" i="7"/>
  <c r="AJ384" i="7"/>
  <c r="AI384" i="7"/>
  <c r="AH384" i="7"/>
  <c r="AG384" i="7"/>
  <c r="AF384" i="7"/>
  <c r="AE384" i="7"/>
  <c r="AD384" i="7"/>
  <c r="AC384" i="7"/>
  <c r="AB384" i="7"/>
  <c r="AA384" i="7"/>
  <c r="Z384" i="7"/>
  <c r="Y384" i="7"/>
  <c r="X384" i="7"/>
  <c r="W384" i="7"/>
  <c r="AM380" i="7"/>
  <c r="AL380" i="7"/>
  <c r="AK380" i="7"/>
  <c r="AJ380" i="7"/>
  <c r="AI380" i="7"/>
  <c r="AH380" i="7"/>
  <c r="AG380" i="7"/>
  <c r="AF380" i="7"/>
  <c r="AE380" i="7"/>
  <c r="AD380" i="7"/>
  <c r="AC380" i="7"/>
  <c r="AB380" i="7"/>
  <c r="AA380" i="7"/>
  <c r="Z380" i="7"/>
  <c r="Y380" i="7"/>
  <c r="X380" i="7"/>
  <c r="W380" i="7"/>
  <c r="AM376" i="7"/>
  <c r="AL376" i="7"/>
  <c r="AK376" i="7"/>
  <c r="AJ376" i="7"/>
  <c r="AI376" i="7"/>
  <c r="AH376" i="7"/>
  <c r="AG376" i="7"/>
  <c r="AF376" i="7"/>
  <c r="AE376" i="7"/>
  <c r="AD376" i="7"/>
  <c r="AC376" i="7"/>
  <c r="AB376" i="7"/>
  <c r="AA376" i="7"/>
  <c r="Z376" i="7"/>
  <c r="Y376" i="7"/>
  <c r="X376" i="7"/>
  <c r="W376" i="7"/>
  <c r="AM372" i="7"/>
  <c r="AL372" i="7"/>
  <c r="AK372" i="7"/>
  <c r="AJ372" i="7"/>
  <c r="AI372" i="7"/>
  <c r="AH372" i="7"/>
  <c r="AG372" i="7"/>
  <c r="AF372" i="7"/>
  <c r="AE372" i="7"/>
  <c r="AD372" i="7"/>
  <c r="AC372" i="7"/>
  <c r="AB372" i="7"/>
  <c r="AA372" i="7"/>
  <c r="Z372" i="7"/>
  <c r="Y372" i="7"/>
  <c r="X372" i="7"/>
  <c r="W372" i="7"/>
  <c r="AM368" i="7"/>
  <c r="AL368" i="7"/>
  <c r="AK368" i="7"/>
  <c r="AJ368" i="7"/>
  <c r="AI368" i="7"/>
  <c r="AH368" i="7"/>
  <c r="AG368" i="7"/>
  <c r="AF368" i="7"/>
  <c r="AE368" i="7"/>
  <c r="AD368" i="7"/>
  <c r="AC368" i="7"/>
  <c r="AB368" i="7"/>
  <c r="AA368" i="7"/>
  <c r="Z368" i="7"/>
  <c r="Y368" i="7"/>
  <c r="X368" i="7"/>
  <c r="W368" i="7"/>
  <c r="AM364" i="7"/>
  <c r="AL364" i="7"/>
  <c r="AK364" i="7"/>
  <c r="AJ364" i="7"/>
  <c r="AI364" i="7"/>
  <c r="AH364" i="7"/>
  <c r="AG364" i="7"/>
  <c r="AF364" i="7"/>
  <c r="AE364" i="7"/>
  <c r="AD364" i="7"/>
  <c r="AC364" i="7"/>
  <c r="AB364" i="7"/>
  <c r="AA364" i="7"/>
  <c r="Z364" i="7"/>
  <c r="Y364" i="7"/>
  <c r="X364" i="7"/>
  <c r="W364" i="7"/>
  <c r="AM360" i="7"/>
  <c r="AL360" i="7"/>
  <c r="AK360" i="7"/>
  <c r="AJ360" i="7"/>
  <c r="AI360" i="7"/>
  <c r="AH360" i="7"/>
  <c r="AG360" i="7"/>
  <c r="AF360" i="7"/>
  <c r="AE360" i="7"/>
  <c r="AD360" i="7"/>
  <c r="AC360" i="7"/>
  <c r="AB360" i="7"/>
  <c r="AA360" i="7"/>
  <c r="Z360" i="7"/>
  <c r="Y360" i="7"/>
  <c r="X360" i="7"/>
  <c r="W360" i="7"/>
  <c r="AM356" i="7"/>
  <c r="AL356" i="7"/>
  <c r="AK356" i="7"/>
  <c r="AJ356" i="7"/>
  <c r="AI356" i="7"/>
  <c r="AH356" i="7"/>
  <c r="AG356" i="7"/>
  <c r="AF356" i="7"/>
  <c r="AE356" i="7"/>
  <c r="AD356" i="7"/>
  <c r="AC356" i="7"/>
  <c r="AB356" i="7"/>
  <c r="AA356" i="7"/>
  <c r="Z356" i="7"/>
  <c r="Y356" i="7"/>
  <c r="X356" i="7"/>
  <c r="W356" i="7"/>
  <c r="AM352" i="7"/>
  <c r="AL352" i="7"/>
  <c r="AK352" i="7"/>
  <c r="AJ352" i="7"/>
  <c r="AI352" i="7"/>
  <c r="AH352" i="7"/>
  <c r="AG352" i="7"/>
  <c r="AF352" i="7"/>
  <c r="AE352" i="7"/>
  <c r="AD352" i="7"/>
  <c r="AC352" i="7"/>
  <c r="AB352" i="7"/>
  <c r="AA352" i="7"/>
  <c r="Z352" i="7"/>
  <c r="Y352" i="7"/>
  <c r="X352" i="7"/>
  <c r="W352" i="7"/>
  <c r="AM348" i="7"/>
  <c r="AL348" i="7"/>
  <c r="AK348" i="7"/>
  <c r="AJ348" i="7"/>
  <c r="AI348" i="7"/>
  <c r="AH348" i="7"/>
  <c r="AG348" i="7"/>
  <c r="AF348" i="7"/>
  <c r="AE348" i="7"/>
  <c r="AD348" i="7"/>
  <c r="AC348" i="7"/>
  <c r="AB348" i="7"/>
  <c r="AA348" i="7"/>
  <c r="Z348" i="7"/>
  <c r="Y348" i="7"/>
  <c r="X348" i="7"/>
  <c r="W348" i="7"/>
  <c r="AM344" i="7"/>
  <c r="AL344" i="7"/>
  <c r="AK344" i="7"/>
  <c r="AJ344" i="7"/>
  <c r="AI344" i="7"/>
  <c r="AH344" i="7"/>
  <c r="AG344" i="7"/>
  <c r="AF344" i="7"/>
  <c r="AE344" i="7"/>
  <c r="AD344" i="7"/>
  <c r="AC344" i="7"/>
  <c r="AB344" i="7"/>
  <c r="AA344" i="7"/>
  <c r="Z344" i="7"/>
  <c r="Y344" i="7"/>
  <c r="X344" i="7"/>
  <c r="W344" i="7"/>
  <c r="AM340" i="7"/>
  <c r="AL340" i="7"/>
  <c r="AK340" i="7"/>
  <c r="AJ340" i="7"/>
  <c r="AI340" i="7"/>
  <c r="AH340" i="7"/>
  <c r="AG340" i="7"/>
  <c r="AF340" i="7"/>
  <c r="AE340" i="7"/>
  <c r="AD340" i="7"/>
  <c r="AC340" i="7"/>
  <c r="AB340" i="7"/>
  <c r="AA340" i="7"/>
  <c r="Z340" i="7"/>
  <c r="Y340" i="7"/>
  <c r="X340" i="7"/>
  <c r="W340" i="7"/>
  <c r="AM336" i="7"/>
  <c r="AL336" i="7"/>
  <c r="AK336" i="7"/>
  <c r="AJ336" i="7"/>
  <c r="AI336" i="7"/>
  <c r="AH336" i="7"/>
  <c r="AG336" i="7"/>
  <c r="AF336" i="7"/>
  <c r="AE336" i="7"/>
  <c r="AD336" i="7"/>
  <c r="AC336" i="7"/>
  <c r="AB336" i="7"/>
  <c r="AA336" i="7"/>
  <c r="Z336" i="7"/>
  <c r="Y336" i="7"/>
  <c r="X336" i="7"/>
  <c r="W336" i="7"/>
  <c r="AM332" i="7"/>
  <c r="AL332" i="7"/>
  <c r="AK332" i="7"/>
  <c r="AJ332" i="7"/>
  <c r="AI332" i="7"/>
  <c r="AH332" i="7"/>
  <c r="AG332" i="7"/>
  <c r="AF332" i="7"/>
  <c r="AE332" i="7"/>
  <c r="AD332" i="7"/>
  <c r="AC332" i="7"/>
  <c r="AB332" i="7"/>
  <c r="AA332" i="7"/>
  <c r="Z332" i="7"/>
  <c r="Y332" i="7"/>
  <c r="X332" i="7"/>
  <c r="W332" i="7"/>
  <c r="AM328" i="7"/>
  <c r="AL328" i="7"/>
  <c r="AK328" i="7"/>
  <c r="AJ328" i="7"/>
  <c r="AI328" i="7"/>
  <c r="AH328" i="7"/>
  <c r="AG328" i="7"/>
  <c r="AF328" i="7"/>
  <c r="AE328" i="7"/>
  <c r="AD328" i="7"/>
  <c r="AC328" i="7"/>
  <c r="AB328" i="7"/>
  <c r="AA328" i="7"/>
  <c r="Z328" i="7"/>
  <c r="Y328" i="7"/>
  <c r="X328" i="7"/>
  <c r="W328" i="7"/>
  <c r="AM324" i="7"/>
  <c r="AL324" i="7"/>
  <c r="AK324" i="7"/>
  <c r="AJ324" i="7"/>
  <c r="AI324" i="7"/>
  <c r="AH324" i="7"/>
  <c r="AG324" i="7"/>
  <c r="AF324" i="7"/>
  <c r="AE324" i="7"/>
  <c r="AD324" i="7"/>
  <c r="AC324" i="7"/>
  <c r="AB324" i="7"/>
  <c r="AA324" i="7"/>
  <c r="Z324" i="7"/>
  <c r="Y324" i="7"/>
  <c r="X324" i="7"/>
  <c r="W324" i="7"/>
  <c r="AM320" i="7"/>
  <c r="AL320" i="7"/>
  <c r="AK320" i="7"/>
  <c r="AJ320" i="7"/>
  <c r="AI320" i="7"/>
  <c r="AH320" i="7"/>
  <c r="AG320" i="7"/>
  <c r="AF320" i="7"/>
  <c r="AE320" i="7"/>
  <c r="AD320" i="7"/>
  <c r="AC320" i="7"/>
  <c r="AB320" i="7"/>
  <c r="AA320" i="7"/>
  <c r="Z320" i="7"/>
  <c r="Y320" i="7"/>
  <c r="X320" i="7"/>
  <c r="W320" i="7"/>
  <c r="AM316" i="7"/>
  <c r="AL316" i="7"/>
  <c r="AK316" i="7"/>
  <c r="AJ316" i="7"/>
  <c r="AI316" i="7"/>
  <c r="AH316" i="7"/>
  <c r="AG316" i="7"/>
  <c r="AF316" i="7"/>
  <c r="AE316" i="7"/>
  <c r="AD316" i="7"/>
  <c r="AC316" i="7"/>
  <c r="AB316" i="7"/>
  <c r="AA316" i="7"/>
  <c r="Z316" i="7"/>
  <c r="Y316" i="7"/>
  <c r="X316" i="7"/>
  <c r="W316" i="7"/>
  <c r="AM312" i="7"/>
  <c r="AL312" i="7"/>
  <c r="AK312" i="7"/>
  <c r="AJ312" i="7"/>
  <c r="AI312" i="7"/>
  <c r="AH312" i="7"/>
  <c r="AG312" i="7"/>
  <c r="AF312" i="7"/>
  <c r="AE312" i="7"/>
  <c r="AD312" i="7"/>
  <c r="AC312" i="7"/>
  <c r="AB312" i="7"/>
  <c r="AA312" i="7"/>
  <c r="Z312" i="7"/>
  <c r="Y312" i="7"/>
  <c r="X312" i="7"/>
  <c r="W312" i="7"/>
  <c r="AM308" i="7"/>
  <c r="AL308" i="7"/>
  <c r="AK308" i="7"/>
  <c r="AJ308" i="7"/>
  <c r="AI308" i="7"/>
  <c r="AH308" i="7"/>
  <c r="AG308" i="7"/>
  <c r="AF308" i="7"/>
  <c r="AE308" i="7"/>
  <c r="AD308" i="7"/>
  <c r="AC308" i="7"/>
  <c r="AB308" i="7"/>
  <c r="AA308" i="7"/>
  <c r="Z308" i="7"/>
  <c r="Y308" i="7"/>
  <c r="X308" i="7"/>
  <c r="W308" i="7"/>
  <c r="AM304" i="7"/>
  <c r="AL304" i="7"/>
  <c r="AK304" i="7"/>
  <c r="AJ304" i="7"/>
  <c r="AI304" i="7"/>
  <c r="AH304" i="7"/>
  <c r="AG304" i="7"/>
  <c r="AF304" i="7"/>
  <c r="AE304" i="7"/>
  <c r="AD304" i="7"/>
  <c r="AC304" i="7"/>
  <c r="AB304" i="7"/>
  <c r="AA304" i="7"/>
  <c r="Z304" i="7"/>
  <c r="Y304" i="7"/>
  <c r="X304" i="7"/>
  <c r="W304" i="7"/>
  <c r="AM300" i="7"/>
  <c r="AL300" i="7"/>
  <c r="AK300" i="7"/>
  <c r="AJ300" i="7"/>
  <c r="AI300" i="7"/>
  <c r="AH300" i="7"/>
  <c r="AG300" i="7"/>
  <c r="AF300" i="7"/>
  <c r="AE300" i="7"/>
  <c r="AD300" i="7"/>
  <c r="AC300" i="7"/>
  <c r="AB300" i="7"/>
  <c r="AA300" i="7"/>
  <c r="Z300" i="7"/>
  <c r="Y300" i="7"/>
  <c r="X300" i="7"/>
  <c r="W300" i="7"/>
  <c r="AM296" i="7"/>
  <c r="AL296" i="7"/>
  <c r="AK296" i="7"/>
  <c r="AJ296" i="7"/>
  <c r="AI296" i="7"/>
  <c r="AH296" i="7"/>
  <c r="AG296" i="7"/>
  <c r="AF296" i="7"/>
  <c r="AE296" i="7"/>
  <c r="AD296" i="7"/>
  <c r="AC296" i="7"/>
  <c r="AB296" i="7"/>
  <c r="AA296" i="7"/>
  <c r="Z296" i="7"/>
  <c r="Y296" i="7"/>
  <c r="X296" i="7"/>
  <c r="W296" i="7"/>
  <c r="AM292" i="7"/>
  <c r="AL292" i="7"/>
  <c r="AK292" i="7"/>
  <c r="AJ292" i="7"/>
  <c r="AI292" i="7"/>
  <c r="AH292" i="7"/>
  <c r="AG292" i="7"/>
  <c r="AF292" i="7"/>
  <c r="AE292" i="7"/>
  <c r="AD292" i="7"/>
  <c r="AC292" i="7"/>
  <c r="AB292" i="7"/>
  <c r="AA292" i="7"/>
  <c r="Z292" i="7"/>
  <c r="Y292" i="7"/>
  <c r="X292" i="7"/>
  <c r="W292" i="7"/>
  <c r="AM288" i="7"/>
  <c r="AL288" i="7"/>
  <c r="AK288" i="7"/>
  <c r="AJ288" i="7"/>
  <c r="AI288" i="7"/>
  <c r="AH288" i="7"/>
  <c r="AG288" i="7"/>
  <c r="AF288" i="7"/>
  <c r="AE288" i="7"/>
  <c r="AD288" i="7"/>
  <c r="AC288" i="7"/>
  <c r="AB288" i="7"/>
  <c r="AA288" i="7"/>
  <c r="Z288" i="7"/>
  <c r="Y288" i="7"/>
  <c r="X288" i="7"/>
  <c r="W288" i="7"/>
  <c r="AM284" i="7"/>
  <c r="AL284" i="7"/>
  <c r="AK284" i="7"/>
  <c r="AJ284" i="7"/>
  <c r="AI284" i="7"/>
  <c r="AH284" i="7"/>
  <c r="AG284" i="7"/>
  <c r="AF284" i="7"/>
  <c r="AE284" i="7"/>
  <c r="AD284" i="7"/>
  <c r="AC284" i="7"/>
  <c r="AB284" i="7"/>
  <c r="AA284" i="7"/>
  <c r="Z284" i="7"/>
  <c r="Y284" i="7"/>
  <c r="X284" i="7"/>
  <c r="W284" i="7"/>
  <c r="AM280" i="7"/>
  <c r="AL280" i="7"/>
  <c r="AK280" i="7"/>
  <c r="AJ280" i="7"/>
  <c r="AI280" i="7"/>
  <c r="AH280" i="7"/>
  <c r="AG280" i="7"/>
  <c r="AF280" i="7"/>
  <c r="AE280" i="7"/>
  <c r="AD280" i="7"/>
  <c r="AC280" i="7"/>
  <c r="AB280" i="7"/>
  <c r="AA280" i="7"/>
  <c r="Z280" i="7"/>
  <c r="Y280" i="7"/>
  <c r="X280" i="7"/>
  <c r="W280" i="7"/>
  <c r="AM276" i="7"/>
  <c r="AL276" i="7"/>
  <c r="AK276" i="7"/>
  <c r="AJ276" i="7"/>
  <c r="AI276" i="7"/>
  <c r="AH276" i="7"/>
  <c r="AG276" i="7"/>
  <c r="AF276" i="7"/>
  <c r="AE276" i="7"/>
  <c r="AD276" i="7"/>
  <c r="AC276" i="7"/>
  <c r="AB276" i="7"/>
  <c r="AA276" i="7"/>
  <c r="Z276" i="7"/>
  <c r="Y276" i="7"/>
  <c r="X276" i="7"/>
  <c r="W276" i="7"/>
  <c r="AM272" i="7"/>
  <c r="AL272" i="7"/>
  <c r="AK272" i="7"/>
  <c r="AJ272" i="7"/>
  <c r="AI272" i="7"/>
  <c r="AH272" i="7"/>
  <c r="AG272" i="7"/>
  <c r="AF272" i="7"/>
  <c r="AE272" i="7"/>
  <c r="AD272" i="7"/>
  <c r="AC272" i="7"/>
  <c r="AB272" i="7"/>
  <c r="AA272" i="7"/>
  <c r="Z272" i="7"/>
  <c r="Y272" i="7"/>
  <c r="X272" i="7"/>
  <c r="W272" i="7"/>
  <c r="AM268" i="7"/>
  <c r="AL268" i="7"/>
  <c r="AK268" i="7"/>
  <c r="AJ268" i="7"/>
  <c r="AI268" i="7"/>
  <c r="AH268" i="7"/>
  <c r="AG268" i="7"/>
  <c r="AF268" i="7"/>
  <c r="AE268" i="7"/>
  <c r="AD268" i="7"/>
  <c r="AC268" i="7"/>
  <c r="AB268" i="7"/>
  <c r="AA268" i="7"/>
  <c r="Z268" i="7"/>
  <c r="Y268" i="7"/>
  <c r="X268" i="7"/>
  <c r="W268" i="7"/>
  <c r="AM264" i="7"/>
  <c r="AL264" i="7"/>
  <c r="AK264" i="7"/>
  <c r="AJ264" i="7"/>
  <c r="AI264" i="7"/>
  <c r="AH264" i="7"/>
  <c r="AG264" i="7"/>
  <c r="AF264" i="7"/>
  <c r="AE264" i="7"/>
  <c r="AD264" i="7"/>
  <c r="AC264" i="7"/>
  <c r="AB264" i="7"/>
  <c r="AA264" i="7"/>
  <c r="Z264" i="7"/>
  <c r="Y264" i="7"/>
  <c r="X264" i="7"/>
  <c r="W264" i="7"/>
  <c r="AM260" i="7"/>
  <c r="AL260" i="7"/>
  <c r="AK260" i="7"/>
  <c r="AJ260" i="7"/>
  <c r="AI260" i="7"/>
  <c r="AH260" i="7"/>
  <c r="AG260" i="7"/>
  <c r="AF260" i="7"/>
  <c r="AE260" i="7"/>
  <c r="AD260" i="7"/>
  <c r="AC260" i="7"/>
  <c r="AB260" i="7"/>
  <c r="AA260" i="7"/>
  <c r="Z260" i="7"/>
  <c r="Y260" i="7"/>
  <c r="X260" i="7"/>
  <c r="W260" i="7"/>
  <c r="AM256" i="7"/>
  <c r="AL256" i="7"/>
  <c r="AK256" i="7"/>
  <c r="AJ256" i="7"/>
  <c r="AI256" i="7"/>
  <c r="AH256" i="7"/>
  <c r="AG256" i="7"/>
  <c r="AF256" i="7"/>
  <c r="AE256" i="7"/>
  <c r="AD256" i="7"/>
  <c r="AC256" i="7"/>
  <c r="AB256" i="7"/>
  <c r="AA256" i="7"/>
  <c r="Z256" i="7"/>
  <c r="Y256" i="7"/>
  <c r="X256" i="7"/>
  <c r="W256" i="7"/>
  <c r="AM252" i="7"/>
  <c r="AL252" i="7"/>
  <c r="AK252" i="7"/>
  <c r="AJ252" i="7"/>
  <c r="AI252" i="7"/>
  <c r="AH252" i="7"/>
  <c r="AG252" i="7"/>
  <c r="AF252" i="7"/>
  <c r="AE252" i="7"/>
  <c r="AD252" i="7"/>
  <c r="AC252" i="7"/>
  <c r="AB252" i="7"/>
  <c r="AA252" i="7"/>
  <c r="Z252" i="7"/>
  <c r="Y252" i="7"/>
  <c r="X252" i="7"/>
  <c r="W252" i="7"/>
  <c r="AM248" i="7"/>
  <c r="AL248" i="7"/>
  <c r="AK248" i="7"/>
  <c r="AJ248" i="7"/>
  <c r="AI248" i="7"/>
  <c r="AH248" i="7"/>
  <c r="AG248" i="7"/>
  <c r="AF248" i="7"/>
  <c r="AE248" i="7"/>
  <c r="AD248" i="7"/>
  <c r="AC248" i="7"/>
  <c r="AB248" i="7"/>
  <c r="AA248" i="7"/>
  <c r="Z248" i="7"/>
  <c r="Y248" i="7"/>
  <c r="X248" i="7"/>
  <c r="W248" i="7"/>
  <c r="AM244" i="7"/>
  <c r="AL244" i="7"/>
  <c r="AK244" i="7"/>
  <c r="AJ244" i="7"/>
  <c r="AI244" i="7"/>
  <c r="AH244" i="7"/>
  <c r="AG244" i="7"/>
  <c r="AF244" i="7"/>
  <c r="AE244" i="7"/>
  <c r="AD244" i="7"/>
  <c r="AC244" i="7"/>
  <c r="AB244" i="7"/>
  <c r="AA244" i="7"/>
  <c r="Z244" i="7"/>
  <c r="Y244" i="7"/>
  <c r="X244" i="7"/>
  <c r="W244" i="7"/>
  <c r="AM240" i="7"/>
  <c r="AL240" i="7"/>
  <c r="AK240" i="7"/>
  <c r="AJ240" i="7"/>
  <c r="AI240" i="7"/>
  <c r="AH240" i="7"/>
  <c r="AG240" i="7"/>
  <c r="AF240" i="7"/>
  <c r="AE240" i="7"/>
  <c r="AD240" i="7"/>
  <c r="AC240" i="7"/>
  <c r="AB240" i="7"/>
  <c r="AA240" i="7"/>
  <c r="Z240" i="7"/>
  <c r="Y240" i="7"/>
  <c r="X240" i="7"/>
  <c r="W240" i="7"/>
  <c r="AM236" i="7"/>
  <c r="AL236" i="7"/>
  <c r="AK236" i="7"/>
  <c r="AJ236" i="7"/>
  <c r="AI236" i="7"/>
  <c r="AH236" i="7"/>
  <c r="AG236" i="7"/>
  <c r="AF236" i="7"/>
  <c r="AE236" i="7"/>
  <c r="AD236" i="7"/>
  <c r="AC236" i="7"/>
  <c r="AB236" i="7"/>
  <c r="AA236" i="7"/>
  <c r="Z236" i="7"/>
  <c r="Y236" i="7"/>
  <c r="X236" i="7"/>
  <c r="W236" i="7"/>
  <c r="AM232" i="7"/>
  <c r="AL232" i="7"/>
  <c r="AK232" i="7"/>
  <c r="AJ232" i="7"/>
  <c r="AI232" i="7"/>
  <c r="AH232" i="7"/>
  <c r="AG232" i="7"/>
  <c r="AF232" i="7"/>
  <c r="AE232" i="7"/>
  <c r="AD232" i="7"/>
  <c r="AC232" i="7"/>
  <c r="AB232" i="7"/>
  <c r="AA232" i="7"/>
  <c r="Z232" i="7"/>
  <c r="Y232" i="7"/>
  <c r="X232" i="7"/>
  <c r="W232" i="7"/>
  <c r="AM228" i="7"/>
  <c r="AL228" i="7"/>
  <c r="AK228" i="7"/>
  <c r="AJ228" i="7"/>
  <c r="AI228" i="7"/>
  <c r="AH228" i="7"/>
  <c r="AG228" i="7"/>
  <c r="AF228" i="7"/>
  <c r="AE228" i="7"/>
  <c r="AD228" i="7"/>
  <c r="AC228" i="7"/>
  <c r="AB228" i="7"/>
  <c r="AA228" i="7"/>
  <c r="Z228" i="7"/>
  <c r="Y228" i="7"/>
  <c r="X228" i="7"/>
  <c r="W228" i="7"/>
  <c r="AM224" i="7"/>
  <c r="AL224" i="7"/>
  <c r="AK224" i="7"/>
  <c r="AJ224" i="7"/>
  <c r="AI224" i="7"/>
  <c r="AH224" i="7"/>
  <c r="AG224" i="7"/>
  <c r="AF224" i="7"/>
  <c r="AE224" i="7"/>
  <c r="AD224" i="7"/>
  <c r="AC224" i="7"/>
  <c r="AB224" i="7"/>
  <c r="AA224" i="7"/>
  <c r="Z224" i="7"/>
  <c r="Y224" i="7"/>
  <c r="X224" i="7"/>
  <c r="W224" i="7"/>
  <c r="AM220" i="7"/>
  <c r="AL220" i="7"/>
  <c r="AK220" i="7"/>
  <c r="AJ220" i="7"/>
  <c r="AI220" i="7"/>
  <c r="AH220" i="7"/>
  <c r="AG220" i="7"/>
  <c r="AF220" i="7"/>
  <c r="AE220" i="7"/>
  <c r="AD220" i="7"/>
  <c r="AC220" i="7"/>
  <c r="AB220" i="7"/>
  <c r="AA220" i="7"/>
  <c r="Z220" i="7"/>
  <c r="Y220" i="7"/>
  <c r="X220" i="7"/>
  <c r="W220" i="7"/>
  <c r="AM216" i="7"/>
  <c r="AL216" i="7"/>
  <c r="AK216" i="7"/>
  <c r="AJ216" i="7"/>
  <c r="AI216" i="7"/>
  <c r="AH216" i="7"/>
  <c r="AG216" i="7"/>
  <c r="AF216" i="7"/>
  <c r="AE216" i="7"/>
  <c r="AD216" i="7"/>
  <c r="AC216" i="7"/>
  <c r="AB216" i="7"/>
  <c r="AA216" i="7"/>
  <c r="Z216" i="7"/>
  <c r="Y216" i="7"/>
  <c r="X216" i="7"/>
  <c r="W216" i="7"/>
  <c r="AM212" i="7"/>
  <c r="AL212" i="7"/>
  <c r="AK212" i="7"/>
  <c r="AJ212" i="7"/>
  <c r="AI212" i="7"/>
  <c r="AH212" i="7"/>
  <c r="AG212" i="7"/>
  <c r="AF212" i="7"/>
  <c r="AE212" i="7"/>
  <c r="AD212" i="7"/>
  <c r="AC212" i="7"/>
  <c r="AB212" i="7"/>
  <c r="AA212" i="7"/>
  <c r="Z212" i="7"/>
  <c r="Y212" i="7"/>
  <c r="X212" i="7"/>
  <c r="W212" i="7"/>
  <c r="AM208" i="7"/>
  <c r="AL208" i="7"/>
  <c r="AK208" i="7"/>
  <c r="AJ208" i="7"/>
  <c r="AI208" i="7"/>
  <c r="AH208" i="7"/>
  <c r="AG208" i="7"/>
  <c r="AF208" i="7"/>
  <c r="AE208" i="7"/>
  <c r="AD208" i="7"/>
  <c r="AC208" i="7"/>
  <c r="AB208" i="7"/>
  <c r="AA208" i="7"/>
  <c r="Z208" i="7"/>
  <c r="Y208" i="7"/>
  <c r="X208" i="7"/>
  <c r="W208" i="7"/>
  <c r="AM204" i="7"/>
  <c r="AL204" i="7"/>
  <c r="AK204" i="7"/>
  <c r="AJ204" i="7"/>
  <c r="AI204" i="7"/>
  <c r="AH204" i="7"/>
  <c r="AG204" i="7"/>
  <c r="AF204" i="7"/>
  <c r="AE204" i="7"/>
  <c r="AD204" i="7"/>
  <c r="AC204" i="7"/>
  <c r="AB204" i="7"/>
  <c r="AA204" i="7"/>
  <c r="Z204" i="7"/>
  <c r="Y204" i="7"/>
  <c r="X204" i="7"/>
  <c r="W204" i="7"/>
  <c r="AM200" i="7"/>
  <c r="AL200" i="7"/>
  <c r="AK200" i="7"/>
  <c r="AJ200" i="7"/>
  <c r="AI200" i="7"/>
  <c r="AH200" i="7"/>
  <c r="AG200" i="7"/>
  <c r="AF200" i="7"/>
  <c r="AE200" i="7"/>
  <c r="AD200" i="7"/>
  <c r="AC200" i="7"/>
  <c r="AB200" i="7"/>
  <c r="AA200" i="7"/>
  <c r="Z200" i="7"/>
  <c r="Y200" i="7"/>
  <c r="X200" i="7"/>
  <c r="W200" i="7"/>
  <c r="AM196" i="7"/>
  <c r="AL196" i="7"/>
  <c r="AK196" i="7"/>
  <c r="AJ196" i="7"/>
  <c r="AI196" i="7"/>
  <c r="AH196" i="7"/>
  <c r="AG196" i="7"/>
  <c r="AF196" i="7"/>
  <c r="AE196" i="7"/>
  <c r="AD196" i="7"/>
  <c r="AC196" i="7"/>
  <c r="AB196" i="7"/>
  <c r="AA196" i="7"/>
  <c r="Z196" i="7"/>
  <c r="Y196" i="7"/>
  <c r="X196" i="7"/>
  <c r="W196" i="7"/>
  <c r="AM192" i="7"/>
  <c r="AL192" i="7"/>
  <c r="AK192" i="7"/>
  <c r="AJ192" i="7"/>
  <c r="AI192" i="7"/>
  <c r="AH192" i="7"/>
  <c r="AG192" i="7"/>
  <c r="AF192" i="7"/>
  <c r="AE192" i="7"/>
  <c r="AD192" i="7"/>
  <c r="AC192" i="7"/>
  <c r="AB192" i="7"/>
  <c r="AA192" i="7"/>
  <c r="Z192" i="7"/>
  <c r="Y192" i="7"/>
  <c r="X192" i="7"/>
  <c r="W192" i="7"/>
  <c r="AM188" i="7"/>
  <c r="AL188" i="7"/>
  <c r="AK188" i="7"/>
  <c r="AJ188" i="7"/>
  <c r="AI188" i="7"/>
  <c r="AH188" i="7"/>
  <c r="AG188" i="7"/>
  <c r="AF188" i="7"/>
  <c r="AE188" i="7"/>
  <c r="AD188" i="7"/>
  <c r="AC188" i="7"/>
  <c r="AB188" i="7"/>
  <c r="AA188" i="7"/>
  <c r="Z188" i="7"/>
  <c r="Y188" i="7"/>
  <c r="X188" i="7"/>
  <c r="W188" i="7"/>
  <c r="AM184" i="7"/>
  <c r="AL184" i="7"/>
  <c r="AK184" i="7"/>
  <c r="AJ184" i="7"/>
  <c r="AI184" i="7"/>
  <c r="AH184" i="7"/>
  <c r="AG184" i="7"/>
  <c r="AF184" i="7"/>
  <c r="AE184" i="7"/>
  <c r="AD184" i="7"/>
  <c r="AC184" i="7"/>
  <c r="AB184" i="7"/>
  <c r="AA184" i="7"/>
  <c r="Z184" i="7"/>
  <c r="Y184" i="7"/>
  <c r="X184" i="7"/>
  <c r="W184" i="7"/>
  <c r="AM180" i="7"/>
  <c r="AL180" i="7"/>
  <c r="AK180" i="7"/>
  <c r="AJ180" i="7"/>
  <c r="AI180" i="7"/>
  <c r="AH180" i="7"/>
  <c r="AG180" i="7"/>
  <c r="AF180" i="7"/>
  <c r="AE180" i="7"/>
  <c r="AD180" i="7"/>
  <c r="AC180" i="7"/>
  <c r="AB180" i="7"/>
  <c r="AA180" i="7"/>
  <c r="Z180" i="7"/>
  <c r="Y180" i="7"/>
  <c r="X180" i="7"/>
  <c r="W180" i="7"/>
  <c r="AM176" i="7"/>
  <c r="AL176" i="7"/>
  <c r="AK176" i="7"/>
  <c r="AJ176" i="7"/>
  <c r="AI176" i="7"/>
  <c r="AH176" i="7"/>
  <c r="AG176" i="7"/>
  <c r="AF176" i="7"/>
  <c r="AE176" i="7"/>
  <c r="AD176" i="7"/>
  <c r="AC176" i="7"/>
  <c r="AB176" i="7"/>
  <c r="AA176" i="7"/>
  <c r="Z176" i="7"/>
  <c r="Y176" i="7"/>
  <c r="X176" i="7"/>
  <c r="W176" i="7"/>
  <c r="AM172" i="7"/>
  <c r="AL172" i="7"/>
  <c r="AK172" i="7"/>
  <c r="AJ172" i="7"/>
  <c r="AI172" i="7"/>
  <c r="AH172" i="7"/>
  <c r="AG172" i="7"/>
  <c r="AF172" i="7"/>
  <c r="AE172" i="7"/>
  <c r="AD172" i="7"/>
  <c r="AC172" i="7"/>
  <c r="AB172" i="7"/>
  <c r="AA172" i="7"/>
  <c r="Z172" i="7"/>
  <c r="Y172" i="7"/>
  <c r="X172" i="7"/>
  <c r="W172" i="7"/>
  <c r="AM168" i="7"/>
  <c r="AL168" i="7"/>
  <c r="AK168" i="7"/>
  <c r="AJ168" i="7"/>
  <c r="AI168" i="7"/>
  <c r="AH168" i="7"/>
  <c r="AG168" i="7"/>
  <c r="AF168" i="7"/>
  <c r="AE168" i="7"/>
  <c r="AD168" i="7"/>
  <c r="AC168" i="7"/>
  <c r="AB168" i="7"/>
  <c r="AA168" i="7"/>
  <c r="Z168" i="7"/>
  <c r="Y168" i="7"/>
  <c r="X168" i="7"/>
  <c r="W168" i="7"/>
  <c r="AM164" i="7"/>
  <c r="AL164" i="7"/>
  <c r="AK164" i="7"/>
  <c r="AJ164" i="7"/>
  <c r="AI164" i="7"/>
  <c r="AH164" i="7"/>
  <c r="AG164" i="7"/>
  <c r="AF164" i="7"/>
  <c r="AE164" i="7"/>
  <c r="AD164" i="7"/>
  <c r="AC164" i="7"/>
  <c r="AB164" i="7"/>
  <c r="AA164" i="7"/>
  <c r="Z164" i="7"/>
  <c r="Y164" i="7"/>
  <c r="X164" i="7"/>
  <c r="W164" i="7"/>
  <c r="AM160" i="7"/>
  <c r="AL160" i="7"/>
  <c r="AK160" i="7"/>
  <c r="AJ160" i="7"/>
  <c r="AI160" i="7"/>
  <c r="AH160" i="7"/>
  <c r="AG160" i="7"/>
  <c r="AF160" i="7"/>
  <c r="AE160" i="7"/>
  <c r="AD160" i="7"/>
  <c r="AC160" i="7"/>
  <c r="AB160" i="7"/>
  <c r="AA160" i="7"/>
  <c r="Z160" i="7"/>
  <c r="Y160" i="7"/>
  <c r="X160" i="7"/>
  <c r="W160" i="7"/>
  <c r="AM156" i="7"/>
  <c r="AL156" i="7"/>
  <c r="AK156" i="7"/>
  <c r="AJ156" i="7"/>
  <c r="AI156" i="7"/>
  <c r="AH156" i="7"/>
  <c r="AG156" i="7"/>
  <c r="AF156" i="7"/>
  <c r="AE156" i="7"/>
  <c r="AD156" i="7"/>
  <c r="AC156" i="7"/>
  <c r="AB156" i="7"/>
  <c r="AA156" i="7"/>
  <c r="Z156" i="7"/>
  <c r="Y156" i="7"/>
  <c r="X156" i="7"/>
  <c r="W156" i="7"/>
  <c r="AM152" i="7"/>
  <c r="AL152" i="7"/>
  <c r="AK152" i="7"/>
  <c r="AJ152" i="7"/>
  <c r="AI152" i="7"/>
  <c r="AH152" i="7"/>
  <c r="AG152" i="7"/>
  <c r="AF152" i="7"/>
  <c r="AE152" i="7"/>
  <c r="AD152" i="7"/>
  <c r="AC152" i="7"/>
  <c r="AB152" i="7"/>
  <c r="AA152" i="7"/>
  <c r="Z152" i="7"/>
  <c r="Y152" i="7"/>
  <c r="X152" i="7"/>
  <c r="W152" i="7"/>
  <c r="AM148" i="7"/>
  <c r="AL148" i="7"/>
  <c r="AK148" i="7"/>
  <c r="AJ148" i="7"/>
  <c r="AI148" i="7"/>
  <c r="AH148" i="7"/>
  <c r="AG148" i="7"/>
  <c r="AF148" i="7"/>
  <c r="AE148" i="7"/>
  <c r="AD148" i="7"/>
  <c r="AC148" i="7"/>
  <c r="AB148" i="7"/>
  <c r="AA148" i="7"/>
  <c r="Z148" i="7"/>
  <c r="Y148" i="7"/>
  <c r="X148" i="7"/>
  <c r="W148" i="7"/>
  <c r="AM144" i="7"/>
  <c r="AL144" i="7"/>
  <c r="AK144" i="7"/>
  <c r="AJ144" i="7"/>
  <c r="AI144" i="7"/>
  <c r="AH144" i="7"/>
  <c r="AG144" i="7"/>
  <c r="AF144" i="7"/>
  <c r="AE144" i="7"/>
  <c r="AD144" i="7"/>
  <c r="AC144" i="7"/>
  <c r="AB144" i="7"/>
  <c r="AA144" i="7"/>
  <c r="Z144" i="7"/>
  <c r="Y144" i="7"/>
  <c r="X144" i="7"/>
  <c r="W144" i="7"/>
  <c r="AM140" i="7"/>
  <c r="AL140" i="7"/>
  <c r="AK140" i="7"/>
  <c r="AJ140" i="7"/>
  <c r="AI140" i="7"/>
  <c r="AH140" i="7"/>
  <c r="AG140" i="7"/>
  <c r="AF140" i="7"/>
  <c r="AE140" i="7"/>
  <c r="AD140" i="7"/>
  <c r="AC140" i="7"/>
  <c r="AB140" i="7"/>
  <c r="AA140" i="7"/>
  <c r="Z140" i="7"/>
  <c r="Y140" i="7"/>
  <c r="X140" i="7"/>
  <c r="W140" i="7"/>
  <c r="AM136" i="7"/>
  <c r="AL136" i="7"/>
  <c r="AK136" i="7"/>
  <c r="AJ136" i="7"/>
  <c r="AI136" i="7"/>
  <c r="AH136" i="7"/>
  <c r="AG136" i="7"/>
  <c r="AF136" i="7"/>
  <c r="AE136" i="7"/>
  <c r="AD136" i="7"/>
  <c r="AC136" i="7"/>
  <c r="AB136" i="7"/>
  <c r="AA136" i="7"/>
  <c r="Z136" i="7"/>
  <c r="Y136" i="7"/>
  <c r="X136" i="7"/>
  <c r="W136" i="7"/>
  <c r="AM132" i="7"/>
  <c r="AL132" i="7"/>
  <c r="AK132" i="7"/>
  <c r="AJ132" i="7"/>
  <c r="AI132" i="7"/>
  <c r="AH132" i="7"/>
  <c r="AG132" i="7"/>
  <c r="AF132" i="7"/>
  <c r="AE132" i="7"/>
  <c r="AD132" i="7"/>
  <c r="AC132" i="7"/>
  <c r="AB132" i="7"/>
  <c r="AA132" i="7"/>
  <c r="Z132" i="7"/>
  <c r="Y132" i="7"/>
  <c r="X132" i="7"/>
  <c r="W132" i="7"/>
  <c r="AM128" i="7"/>
  <c r="AL128" i="7"/>
  <c r="AK128" i="7"/>
  <c r="AJ128" i="7"/>
  <c r="AI128" i="7"/>
  <c r="AH128" i="7"/>
  <c r="AG128" i="7"/>
  <c r="AF128" i="7"/>
  <c r="AE128" i="7"/>
  <c r="AD128" i="7"/>
  <c r="AC128" i="7"/>
  <c r="AB128" i="7"/>
  <c r="AA128" i="7"/>
  <c r="Z128" i="7"/>
  <c r="Y128" i="7"/>
  <c r="X128" i="7"/>
  <c r="W128" i="7"/>
  <c r="AM124" i="7"/>
  <c r="AL124" i="7"/>
  <c r="AK124" i="7"/>
  <c r="AJ124" i="7"/>
  <c r="AI124" i="7"/>
  <c r="AH124" i="7"/>
  <c r="AG124" i="7"/>
  <c r="AF124" i="7"/>
  <c r="AE124" i="7"/>
  <c r="AD124" i="7"/>
  <c r="AC124" i="7"/>
  <c r="AB124" i="7"/>
  <c r="AA124" i="7"/>
  <c r="Z124" i="7"/>
  <c r="Y124" i="7"/>
  <c r="X124" i="7"/>
  <c r="W124" i="7"/>
  <c r="AM120" i="7"/>
  <c r="AL120" i="7"/>
  <c r="AK120" i="7"/>
  <c r="AJ120" i="7"/>
  <c r="AI120" i="7"/>
  <c r="AH120" i="7"/>
  <c r="AG120" i="7"/>
  <c r="AF120" i="7"/>
  <c r="AE120" i="7"/>
  <c r="AD120" i="7"/>
  <c r="AC120" i="7"/>
  <c r="AB120" i="7"/>
  <c r="AA120" i="7"/>
  <c r="Z120" i="7"/>
  <c r="Y120" i="7"/>
  <c r="X120" i="7"/>
  <c r="W120" i="7"/>
  <c r="AM116" i="7"/>
  <c r="AL116" i="7"/>
  <c r="AK116" i="7"/>
  <c r="AJ116" i="7"/>
  <c r="AI116" i="7"/>
  <c r="AH116" i="7"/>
  <c r="AG116" i="7"/>
  <c r="AF116" i="7"/>
  <c r="AE116" i="7"/>
  <c r="AD116" i="7"/>
  <c r="AC116" i="7"/>
  <c r="AB116" i="7"/>
  <c r="AA116" i="7"/>
  <c r="Z116" i="7"/>
  <c r="Y116" i="7"/>
  <c r="X116" i="7"/>
  <c r="W116" i="7"/>
  <c r="AM112" i="7"/>
  <c r="AL112" i="7"/>
  <c r="AK112" i="7"/>
  <c r="AJ112" i="7"/>
  <c r="AI112" i="7"/>
  <c r="AH112" i="7"/>
  <c r="AG112" i="7"/>
  <c r="AF112" i="7"/>
  <c r="AE112" i="7"/>
  <c r="AD112" i="7"/>
  <c r="AC112" i="7"/>
  <c r="AB112" i="7"/>
  <c r="AA112" i="7"/>
  <c r="Z112" i="7"/>
  <c r="Y112" i="7"/>
  <c r="X112" i="7"/>
  <c r="W112" i="7"/>
  <c r="AM108" i="7"/>
  <c r="AL108" i="7"/>
  <c r="AK108" i="7"/>
  <c r="AJ108" i="7"/>
  <c r="AI108" i="7"/>
  <c r="AH108" i="7"/>
  <c r="AG108" i="7"/>
  <c r="AF108" i="7"/>
  <c r="AE108" i="7"/>
  <c r="AD108" i="7"/>
  <c r="AC108" i="7"/>
  <c r="AB108" i="7"/>
  <c r="AA108" i="7"/>
  <c r="Z108" i="7"/>
  <c r="Y108" i="7"/>
  <c r="X108" i="7"/>
  <c r="W108" i="7"/>
  <c r="AM104" i="7"/>
  <c r="AL104" i="7"/>
  <c r="AK104" i="7"/>
  <c r="AJ104" i="7"/>
  <c r="AI104" i="7"/>
  <c r="AH104" i="7"/>
  <c r="AG104" i="7"/>
  <c r="AF104" i="7"/>
  <c r="AE104" i="7"/>
  <c r="AD104" i="7"/>
  <c r="AC104" i="7"/>
  <c r="AB104" i="7"/>
  <c r="AA104" i="7"/>
  <c r="Z104" i="7"/>
  <c r="Y104" i="7"/>
  <c r="X104" i="7"/>
  <c r="W104" i="7"/>
  <c r="AM100" i="7"/>
  <c r="AL100" i="7"/>
  <c r="AK100" i="7"/>
  <c r="AJ100" i="7"/>
  <c r="AI100" i="7"/>
  <c r="AH100" i="7"/>
  <c r="AG100" i="7"/>
  <c r="AF100" i="7"/>
  <c r="AE100" i="7"/>
  <c r="AD100" i="7"/>
  <c r="AC100" i="7"/>
  <c r="AB100" i="7"/>
  <c r="AA100" i="7"/>
  <c r="Z100" i="7"/>
  <c r="Y100" i="7"/>
  <c r="X100" i="7"/>
  <c r="W100" i="7"/>
  <c r="AM96" i="7"/>
  <c r="AL96" i="7"/>
  <c r="AK96" i="7"/>
  <c r="AJ96" i="7"/>
  <c r="AI96" i="7"/>
  <c r="AH96" i="7"/>
  <c r="AG96" i="7"/>
  <c r="AF96" i="7"/>
  <c r="AE96" i="7"/>
  <c r="AD96" i="7"/>
  <c r="AC96" i="7"/>
  <c r="AB96" i="7"/>
  <c r="AA96" i="7"/>
  <c r="Z96" i="7"/>
  <c r="Y96" i="7"/>
  <c r="X96" i="7"/>
  <c r="W96" i="7"/>
  <c r="AM92" i="7"/>
  <c r="AL92" i="7"/>
  <c r="AK92" i="7"/>
  <c r="AJ92" i="7"/>
  <c r="AI92" i="7"/>
  <c r="AH92" i="7"/>
  <c r="AG92" i="7"/>
  <c r="AF92" i="7"/>
  <c r="AE92" i="7"/>
  <c r="AD92" i="7"/>
  <c r="AC92" i="7"/>
  <c r="AB92" i="7"/>
  <c r="AA92" i="7"/>
  <c r="Z92" i="7"/>
  <c r="Y92" i="7"/>
  <c r="X92" i="7"/>
  <c r="W92" i="7"/>
  <c r="AM88" i="7"/>
  <c r="AL88" i="7"/>
  <c r="AK88" i="7"/>
  <c r="AJ88" i="7"/>
  <c r="AI88" i="7"/>
  <c r="AH88" i="7"/>
  <c r="AG88" i="7"/>
  <c r="AF88" i="7"/>
  <c r="AE88" i="7"/>
  <c r="AD88" i="7"/>
  <c r="AC88" i="7"/>
  <c r="AB88" i="7"/>
  <c r="AA88" i="7"/>
  <c r="Z88" i="7"/>
  <c r="Y88" i="7"/>
  <c r="X88" i="7"/>
  <c r="W88" i="7"/>
  <c r="AM84" i="7"/>
  <c r="AL84" i="7"/>
  <c r="AK84" i="7"/>
  <c r="AJ84" i="7"/>
  <c r="AI84" i="7"/>
  <c r="AH84" i="7"/>
  <c r="AG84" i="7"/>
  <c r="AF84" i="7"/>
  <c r="AE84" i="7"/>
  <c r="AD84" i="7"/>
  <c r="AC84" i="7"/>
  <c r="AB84" i="7"/>
  <c r="AA84" i="7"/>
  <c r="Z84" i="7"/>
  <c r="Y84" i="7"/>
  <c r="X84" i="7"/>
  <c r="W84" i="7"/>
  <c r="X80" i="7"/>
  <c r="Y80" i="7"/>
  <c r="Z80" i="7"/>
  <c r="AA80" i="7"/>
  <c r="AB80" i="7"/>
  <c r="AC80" i="7"/>
  <c r="AD80" i="7"/>
  <c r="AE80" i="7"/>
  <c r="AF80" i="7"/>
  <c r="AG80" i="7"/>
  <c r="AH80" i="7"/>
  <c r="AI80" i="7"/>
  <c r="AJ80" i="7"/>
  <c r="AK80" i="7"/>
  <c r="AL80" i="7"/>
  <c r="AM80" i="7"/>
  <c r="W80" i="7"/>
  <c r="X8" i="7"/>
  <c r="Y8" i="7"/>
  <c r="Z8" i="7"/>
  <c r="AA8" i="7"/>
  <c r="AB8" i="7"/>
  <c r="AC8" i="7"/>
  <c r="AD8" i="7"/>
  <c r="AE8" i="7"/>
  <c r="AF8" i="7"/>
  <c r="AG8" i="7"/>
  <c r="AH8" i="7"/>
  <c r="AI8" i="7"/>
  <c r="AJ8" i="7"/>
  <c r="AK8" i="7"/>
  <c r="AL8" i="7"/>
  <c r="AM8" i="7"/>
  <c r="W8" i="7"/>
  <c r="V24" i="1"/>
  <c r="V23" i="1"/>
  <c r="V22" i="1"/>
  <c r="V21" i="1"/>
  <c r="V20" i="1"/>
  <c r="V19" i="1"/>
  <c r="V18" i="1"/>
  <c r="V17" i="1"/>
  <c r="V16" i="1"/>
  <c r="V15" i="1"/>
  <c r="V14" i="1"/>
  <c r="V13" i="1"/>
  <c r="V12" i="1"/>
  <c r="V11" i="1"/>
  <c r="V10" i="1"/>
  <c r="V9" i="1"/>
  <c r="V8" i="1"/>
  <c r="U24" i="1"/>
  <c r="T24" i="1"/>
  <c r="S24" i="1"/>
  <c r="R24" i="1"/>
  <c r="Q24" i="1"/>
  <c r="P24" i="1"/>
  <c r="O24" i="1"/>
  <c r="N24" i="1"/>
  <c r="M24" i="1"/>
  <c r="L24" i="1"/>
  <c r="K24" i="1"/>
  <c r="J24" i="1"/>
  <c r="I24" i="1"/>
  <c r="H24" i="1"/>
  <c r="G24" i="1"/>
  <c r="F24" i="1"/>
  <c r="E24" i="1"/>
  <c r="T23" i="1"/>
  <c r="N22" i="1"/>
  <c r="H19" i="1"/>
  <c r="G17" i="1"/>
  <c r="V69" i="1"/>
  <c r="V71" i="1" s="1"/>
  <c r="C89" i="1"/>
  <c r="D99" i="1"/>
  <c r="C101" i="1"/>
  <c r="D103" i="1"/>
  <c r="C105" i="1"/>
  <c r="D107" i="1"/>
  <c r="C109" i="1"/>
  <c r="D111" i="1"/>
  <c r="C113" i="1"/>
  <c r="J93" i="1"/>
  <c r="O93" i="1"/>
  <c r="R93" i="1"/>
  <c r="F94" i="1"/>
  <c r="I94" i="1"/>
  <c r="N94" i="1"/>
  <c r="Q94" i="1"/>
  <c r="V94" i="1"/>
  <c r="H95" i="1"/>
  <c r="M95" i="1"/>
  <c r="P95" i="1"/>
  <c r="G96" i="1"/>
  <c r="L96" i="1"/>
  <c r="O96" i="1"/>
  <c r="T96" i="1"/>
  <c r="E94" i="1"/>
  <c r="V11" i="4" l="1"/>
  <c r="V12" i="4"/>
  <c r="Y23" i="4"/>
  <c r="L12" i="4"/>
  <c r="K11" i="4"/>
  <c r="W6" i="4"/>
  <c r="AA8" i="4"/>
  <c r="U95" i="1"/>
  <c r="G93" i="1"/>
  <c r="L11" i="4"/>
  <c r="U96" i="1"/>
  <c r="M96" i="1"/>
  <c r="V95" i="1"/>
  <c r="N95" i="1"/>
  <c r="F95" i="1"/>
  <c r="O94" i="1"/>
  <c r="G94" i="1"/>
  <c r="P93" i="1"/>
  <c r="H93" i="1"/>
  <c r="C112" i="1"/>
  <c r="C108" i="1"/>
  <c r="C104" i="1"/>
  <c r="C100" i="1"/>
  <c r="E93" i="1"/>
  <c r="S96" i="1"/>
  <c r="K96" i="1"/>
  <c r="T95" i="1"/>
  <c r="L95" i="1"/>
  <c r="U94" i="1"/>
  <c r="M94" i="1"/>
  <c r="V93" i="1"/>
  <c r="N93" i="1"/>
  <c r="F93" i="1"/>
  <c r="C111" i="1"/>
  <c r="C107" i="1"/>
  <c r="C103" i="1"/>
  <c r="C99" i="1"/>
  <c r="R96" i="1"/>
  <c r="J96" i="1"/>
  <c r="S95" i="1"/>
  <c r="K95" i="1"/>
  <c r="T94" i="1"/>
  <c r="L94" i="1"/>
  <c r="U93" i="1"/>
  <c r="M93" i="1"/>
  <c r="C97" i="1"/>
  <c r="D110" i="1"/>
  <c r="D106" i="1"/>
  <c r="D102" i="1"/>
  <c r="D98" i="1"/>
  <c r="E96" i="1"/>
  <c r="Q96" i="1"/>
  <c r="I96" i="1"/>
  <c r="R95" i="1"/>
  <c r="J95" i="1"/>
  <c r="S94" i="1"/>
  <c r="K94" i="1"/>
  <c r="T93" i="1"/>
  <c r="L93" i="1"/>
  <c r="D97" i="1"/>
  <c r="C110" i="1"/>
  <c r="C106" i="1"/>
  <c r="C102" i="1"/>
  <c r="C98" i="1"/>
  <c r="E95" i="1"/>
  <c r="P96" i="1"/>
  <c r="H96" i="1"/>
  <c r="Q95" i="1"/>
  <c r="I95" i="1"/>
  <c r="R94" i="1"/>
  <c r="J94" i="1"/>
  <c r="S93" i="1"/>
  <c r="K93" i="1"/>
  <c r="D113" i="1"/>
  <c r="D109" i="1"/>
  <c r="D105" i="1"/>
  <c r="D101" i="1"/>
  <c r="C117" i="1"/>
  <c r="V96" i="1"/>
  <c r="N96" i="1"/>
  <c r="F96" i="1"/>
  <c r="O95" i="1"/>
  <c r="G95" i="1"/>
  <c r="P94" i="1"/>
  <c r="H94" i="1"/>
  <c r="Q93" i="1"/>
  <c r="I93" i="1"/>
  <c r="D112" i="1"/>
  <c r="D108" i="1"/>
  <c r="D104" i="1"/>
  <c r="F12" i="4"/>
  <c r="L9" i="4"/>
  <c r="F11" i="4"/>
  <c r="J10" i="4"/>
  <c r="AB11" i="4"/>
  <c r="X11" i="4" s="1"/>
  <c r="AA12" i="4"/>
  <c r="L7" i="4"/>
  <c r="K7" i="4"/>
  <c r="D22" i="9"/>
  <c r="L8" i="4"/>
  <c r="F8" i="4"/>
  <c r="C22" i="9"/>
  <c r="AA11" i="4"/>
  <c r="W11" i="4" s="1"/>
  <c r="W7" i="4"/>
  <c r="L16" i="4"/>
  <c r="L14" i="4"/>
  <c r="K14" i="4"/>
  <c r="L15" i="4"/>
  <c r="F15" i="4"/>
  <c r="G14" i="4" s="1"/>
  <c r="J17" i="4"/>
  <c r="F7" i="4"/>
  <c r="V72" i="1"/>
  <c r="V27" i="1" s="1"/>
  <c r="V48" i="1" s="1"/>
  <c r="V70" i="1"/>
  <c r="V117" i="1" s="1"/>
  <c r="V119" i="1" s="1"/>
  <c r="D89" i="1"/>
  <c r="F69" i="1"/>
  <c r="F70" i="1" s="1"/>
  <c r="G69" i="1"/>
  <c r="H69" i="1"/>
  <c r="H70" i="1" s="1"/>
  <c r="I69" i="1"/>
  <c r="J69" i="1"/>
  <c r="K69" i="1"/>
  <c r="L69" i="1"/>
  <c r="M69" i="1"/>
  <c r="M70" i="1" s="1"/>
  <c r="N69" i="1"/>
  <c r="O69" i="1"/>
  <c r="P69" i="1"/>
  <c r="Q69" i="1"/>
  <c r="R69" i="1"/>
  <c r="S69" i="1"/>
  <c r="S71" i="1" s="1"/>
  <c r="T69" i="1"/>
  <c r="U69" i="1"/>
  <c r="G70" i="1"/>
  <c r="I70" i="1"/>
  <c r="E69" i="1"/>
  <c r="C74" i="1"/>
  <c r="D74" i="1" s="1"/>
  <c r="C75" i="1"/>
  <c r="D75" i="1" s="1"/>
  <c r="C76" i="1"/>
  <c r="D76" i="1" s="1"/>
  <c r="C77" i="1"/>
  <c r="C78" i="1"/>
  <c r="D78" i="1" s="1"/>
  <c r="C79" i="1"/>
  <c r="D79" i="1" s="1"/>
  <c r="C80" i="1"/>
  <c r="D80" i="1" s="1"/>
  <c r="C81" i="1"/>
  <c r="D81" i="1" s="1"/>
  <c r="C82" i="1"/>
  <c r="D82" i="1" s="1"/>
  <c r="C83" i="1"/>
  <c r="D83" i="1" s="1"/>
  <c r="C84" i="1"/>
  <c r="D84" i="1" s="1"/>
  <c r="C85" i="1"/>
  <c r="C86" i="1"/>
  <c r="D86" i="1" s="1"/>
  <c r="C87" i="1"/>
  <c r="D87" i="1" s="1"/>
  <c r="C88" i="1"/>
  <c r="D88" i="1" s="1"/>
  <c r="C73" i="1"/>
  <c r="D73" i="1" s="1"/>
  <c r="U23" i="1"/>
  <c r="S23" i="1"/>
  <c r="R23" i="1"/>
  <c r="Q23" i="1"/>
  <c r="P23" i="1"/>
  <c r="O23" i="1"/>
  <c r="N23" i="1"/>
  <c r="M23" i="1"/>
  <c r="L23" i="1"/>
  <c r="K23" i="1"/>
  <c r="J23" i="1"/>
  <c r="I23" i="1"/>
  <c r="H23" i="1"/>
  <c r="G23" i="1"/>
  <c r="F23" i="1"/>
  <c r="E23" i="1"/>
  <c r="U22" i="1"/>
  <c r="T22" i="1"/>
  <c r="S22" i="1"/>
  <c r="R22" i="1"/>
  <c r="Q22" i="1"/>
  <c r="P22" i="1"/>
  <c r="O22" i="1"/>
  <c r="M22" i="1"/>
  <c r="L22" i="1"/>
  <c r="K22" i="1"/>
  <c r="J22" i="1"/>
  <c r="I22" i="1"/>
  <c r="H22" i="1"/>
  <c r="G22" i="1"/>
  <c r="F22" i="1"/>
  <c r="E22" i="1"/>
  <c r="U21" i="1"/>
  <c r="T21" i="1"/>
  <c r="S21" i="1"/>
  <c r="R21" i="1"/>
  <c r="Q21" i="1"/>
  <c r="P21" i="1"/>
  <c r="O21" i="1"/>
  <c r="N21" i="1"/>
  <c r="M21" i="1"/>
  <c r="L21" i="1"/>
  <c r="K21" i="1"/>
  <c r="J21" i="1"/>
  <c r="I21" i="1"/>
  <c r="H21" i="1"/>
  <c r="G21" i="1"/>
  <c r="F21" i="1"/>
  <c r="E21" i="1"/>
  <c r="U20" i="1"/>
  <c r="T20" i="1"/>
  <c r="S20" i="1"/>
  <c r="R20" i="1"/>
  <c r="Q20" i="1"/>
  <c r="P20" i="1"/>
  <c r="O20" i="1"/>
  <c r="N20" i="1"/>
  <c r="M20" i="1"/>
  <c r="L20" i="1"/>
  <c r="K20" i="1"/>
  <c r="J20" i="1"/>
  <c r="I20" i="1"/>
  <c r="H20" i="1"/>
  <c r="G20" i="1"/>
  <c r="F20" i="1"/>
  <c r="E20" i="1"/>
  <c r="U19" i="1"/>
  <c r="T19" i="1"/>
  <c r="S19" i="1"/>
  <c r="R19" i="1"/>
  <c r="Q19" i="1"/>
  <c r="P19" i="1"/>
  <c r="O19" i="1"/>
  <c r="N19" i="1"/>
  <c r="M19" i="1"/>
  <c r="L19" i="1"/>
  <c r="K19" i="1"/>
  <c r="J19" i="1"/>
  <c r="I19" i="1"/>
  <c r="G19" i="1"/>
  <c r="F19" i="1"/>
  <c r="E19" i="1"/>
  <c r="U18" i="1"/>
  <c r="T18" i="1"/>
  <c r="S18" i="1"/>
  <c r="R18" i="1"/>
  <c r="Q18" i="1"/>
  <c r="P18" i="1"/>
  <c r="O18" i="1"/>
  <c r="N18" i="1"/>
  <c r="M18" i="1"/>
  <c r="L18" i="1"/>
  <c r="K18" i="1"/>
  <c r="J18" i="1"/>
  <c r="I18" i="1"/>
  <c r="H18" i="1"/>
  <c r="G18" i="1"/>
  <c r="F18" i="1"/>
  <c r="E18" i="1"/>
  <c r="U17" i="1"/>
  <c r="T17" i="1"/>
  <c r="S17" i="1"/>
  <c r="R17" i="1"/>
  <c r="Q17" i="1"/>
  <c r="P17" i="1"/>
  <c r="O17" i="1"/>
  <c r="N17" i="1"/>
  <c r="M17" i="1"/>
  <c r="L17" i="1"/>
  <c r="K17" i="1"/>
  <c r="J17" i="1"/>
  <c r="I17" i="1"/>
  <c r="H17" i="1"/>
  <c r="F17" i="1"/>
  <c r="E17" i="1"/>
  <c r="U16" i="1"/>
  <c r="T16" i="1"/>
  <c r="S16" i="1"/>
  <c r="R16" i="1"/>
  <c r="Q16" i="1"/>
  <c r="P16" i="1"/>
  <c r="O16" i="1"/>
  <c r="N16" i="1"/>
  <c r="M16" i="1"/>
  <c r="L16" i="1"/>
  <c r="K16" i="1"/>
  <c r="J16" i="1"/>
  <c r="I16" i="1"/>
  <c r="H16" i="1"/>
  <c r="G16" i="1"/>
  <c r="F16" i="1"/>
  <c r="E16" i="1"/>
  <c r="U15" i="1"/>
  <c r="T15" i="1"/>
  <c r="S15" i="1"/>
  <c r="R15" i="1"/>
  <c r="Q15" i="1"/>
  <c r="P15" i="1"/>
  <c r="O15" i="1"/>
  <c r="N15" i="1"/>
  <c r="M15" i="1"/>
  <c r="L15" i="1"/>
  <c r="K15" i="1"/>
  <c r="J15" i="1"/>
  <c r="I15" i="1"/>
  <c r="H15" i="1"/>
  <c r="G15" i="1"/>
  <c r="F15" i="1"/>
  <c r="E15" i="1"/>
  <c r="U14" i="1"/>
  <c r="T14" i="1"/>
  <c r="S14" i="1"/>
  <c r="R14" i="1"/>
  <c r="Q14" i="1"/>
  <c r="P14" i="1"/>
  <c r="O14" i="1"/>
  <c r="N14" i="1"/>
  <c r="M14" i="1"/>
  <c r="L14" i="1"/>
  <c r="K14" i="1"/>
  <c r="J14" i="1"/>
  <c r="I14" i="1"/>
  <c r="H14" i="1"/>
  <c r="G14" i="1"/>
  <c r="F14" i="1"/>
  <c r="E14" i="1"/>
  <c r="U13" i="1"/>
  <c r="T13" i="1"/>
  <c r="S13" i="1"/>
  <c r="R13" i="1"/>
  <c r="Q13" i="1"/>
  <c r="P13" i="1"/>
  <c r="O13" i="1"/>
  <c r="N13" i="1"/>
  <c r="M13" i="1"/>
  <c r="L13" i="1"/>
  <c r="K13" i="1"/>
  <c r="J13" i="1"/>
  <c r="I13" i="1"/>
  <c r="H13" i="1"/>
  <c r="G13" i="1"/>
  <c r="F13" i="1"/>
  <c r="E13" i="1"/>
  <c r="U12" i="1"/>
  <c r="T12" i="1"/>
  <c r="S12" i="1"/>
  <c r="R12" i="1"/>
  <c r="Q12" i="1"/>
  <c r="P12" i="1"/>
  <c r="O12" i="1"/>
  <c r="N12" i="1"/>
  <c r="M12" i="1"/>
  <c r="L12" i="1"/>
  <c r="K12" i="1"/>
  <c r="J12" i="1"/>
  <c r="I12" i="1"/>
  <c r="H12" i="1"/>
  <c r="G12" i="1"/>
  <c r="F12" i="1"/>
  <c r="E12" i="1"/>
  <c r="U11" i="1"/>
  <c r="T11" i="1"/>
  <c r="S11" i="1"/>
  <c r="R11" i="1"/>
  <c r="Q11" i="1"/>
  <c r="P11" i="1"/>
  <c r="O11" i="1"/>
  <c r="N11" i="1"/>
  <c r="M11" i="1"/>
  <c r="L11" i="1"/>
  <c r="K11" i="1"/>
  <c r="J11" i="1"/>
  <c r="I11" i="1"/>
  <c r="H11" i="1"/>
  <c r="G11" i="1"/>
  <c r="F11" i="1"/>
  <c r="E11" i="1"/>
  <c r="U10" i="1"/>
  <c r="T10" i="1"/>
  <c r="S10" i="1"/>
  <c r="R10" i="1"/>
  <c r="Q10" i="1"/>
  <c r="P10" i="1"/>
  <c r="O10" i="1"/>
  <c r="N10" i="1"/>
  <c r="M10" i="1"/>
  <c r="L10" i="1"/>
  <c r="K10" i="1"/>
  <c r="J10" i="1"/>
  <c r="I10" i="1"/>
  <c r="H10" i="1"/>
  <c r="G10" i="1"/>
  <c r="F10" i="1"/>
  <c r="E10" i="1"/>
  <c r="U9" i="1"/>
  <c r="T9" i="1"/>
  <c r="S9" i="1"/>
  <c r="R9" i="1"/>
  <c r="Q9" i="1"/>
  <c r="P9" i="1"/>
  <c r="O9" i="1"/>
  <c r="N9" i="1"/>
  <c r="M9" i="1"/>
  <c r="L9" i="1"/>
  <c r="K9" i="1"/>
  <c r="J9" i="1"/>
  <c r="I9" i="1"/>
  <c r="H9" i="1"/>
  <c r="G9" i="1"/>
  <c r="F9" i="1"/>
  <c r="E9" i="1"/>
  <c r="U8" i="1"/>
  <c r="T8" i="1"/>
  <c r="S8" i="1"/>
  <c r="R8" i="1"/>
  <c r="Q8" i="1"/>
  <c r="P8" i="1"/>
  <c r="O8" i="1"/>
  <c r="N8" i="1"/>
  <c r="M8" i="1"/>
  <c r="L8" i="1"/>
  <c r="K8" i="1"/>
  <c r="J8" i="1"/>
  <c r="I8" i="1"/>
  <c r="H8" i="1"/>
  <c r="G8" i="1"/>
  <c r="F8" i="1"/>
  <c r="E8" i="1"/>
  <c r="X7" i="4" l="1"/>
  <c r="AA7" i="4" s="1"/>
  <c r="V7" i="4"/>
  <c r="X6" i="4"/>
  <c r="AA6" i="4" s="1"/>
  <c r="AB6" i="4" s="1"/>
  <c r="AC6" i="4" s="1"/>
  <c r="Y6" i="4" s="1"/>
  <c r="V6" i="4"/>
  <c r="AB12" i="4"/>
  <c r="W12" i="4"/>
  <c r="X12" i="4" s="1"/>
  <c r="AB8" i="4"/>
  <c r="W8" i="4"/>
  <c r="X8" i="4" s="1"/>
  <c r="M7" i="4"/>
  <c r="H23" i="4"/>
  <c r="AA20" i="4" s="1"/>
  <c r="G23" i="4"/>
  <c r="L23" i="4" s="1"/>
  <c r="M16" i="4"/>
  <c r="G11" i="4"/>
  <c r="K25" i="4"/>
  <c r="D23" i="4"/>
  <c r="G25" i="4"/>
  <c r="M11" i="4"/>
  <c r="J18" i="4"/>
  <c r="G7" i="4"/>
  <c r="D10" i="4"/>
  <c r="K22" i="4" s="1"/>
  <c r="D17" i="4"/>
  <c r="H11" i="4" s="1"/>
  <c r="M72" i="1"/>
  <c r="AB7" i="4"/>
  <c r="AC7" i="4" s="1"/>
  <c r="Y7" i="4" s="1"/>
  <c r="V111" i="1"/>
  <c r="V107" i="1"/>
  <c r="V103" i="1"/>
  <c r="V97" i="1"/>
  <c r="V99" i="1"/>
  <c r="V105" i="1"/>
  <c r="V112" i="1"/>
  <c r="V106" i="1"/>
  <c r="V108" i="1"/>
  <c r="V102" i="1"/>
  <c r="V104" i="1"/>
  <c r="V98" i="1"/>
  <c r="V113" i="1"/>
  <c r="V100" i="1"/>
  <c r="V110" i="1"/>
  <c r="N71" i="1"/>
  <c r="N72" i="1"/>
  <c r="U70" i="1"/>
  <c r="M71" i="1"/>
  <c r="M104" i="1" s="1"/>
  <c r="R70" i="1"/>
  <c r="J70" i="1"/>
  <c r="T70" i="1"/>
  <c r="Q71" i="1"/>
  <c r="L71" i="1"/>
  <c r="Q72" i="1"/>
  <c r="V44" i="1"/>
  <c r="V31" i="1"/>
  <c r="V52" i="1" s="1"/>
  <c r="V76" i="1" s="1"/>
  <c r="V30" i="1"/>
  <c r="V40" i="1"/>
  <c r="V61" i="1" s="1"/>
  <c r="V29" i="1"/>
  <c r="V50" i="1" s="1"/>
  <c r="V74" i="1" s="1"/>
  <c r="V39" i="1"/>
  <c r="V60" i="1" s="1"/>
  <c r="V38" i="1"/>
  <c r="V37" i="1"/>
  <c r="V33" i="1"/>
  <c r="V32" i="1"/>
  <c r="V53" i="1" s="1"/>
  <c r="V41" i="1"/>
  <c r="V62" i="1" s="1"/>
  <c r="V86" i="1" s="1"/>
  <c r="V34" i="1"/>
  <c r="V42" i="1"/>
  <c r="V63" i="1" s="1"/>
  <c r="V35" i="1"/>
  <c r="V43" i="1"/>
  <c r="V28" i="1"/>
  <c r="V36" i="1"/>
  <c r="T71" i="1"/>
  <c r="J71" i="1"/>
  <c r="I71" i="1"/>
  <c r="I72" i="1"/>
  <c r="F71" i="1"/>
  <c r="F72" i="1"/>
  <c r="Q70" i="1"/>
  <c r="Q108" i="1" s="1"/>
  <c r="U71" i="1"/>
  <c r="N70" i="1"/>
  <c r="S70" i="1"/>
  <c r="K70" i="1"/>
  <c r="V87" i="1"/>
  <c r="V84" i="1"/>
  <c r="K71" i="1"/>
  <c r="U72" i="1"/>
  <c r="K72" i="1"/>
  <c r="L70" i="1"/>
  <c r="T72" i="1"/>
  <c r="J72" i="1"/>
  <c r="S72" i="1"/>
  <c r="S27" i="1" s="1"/>
  <c r="S44" i="1" s="1"/>
  <c r="S65" i="1" s="1"/>
  <c r="L72" i="1"/>
  <c r="R71" i="1"/>
  <c r="R72" i="1"/>
  <c r="P71" i="1"/>
  <c r="P72" i="1"/>
  <c r="P70" i="1"/>
  <c r="H71" i="1"/>
  <c r="H72" i="1"/>
  <c r="D85" i="1"/>
  <c r="D77" i="1"/>
  <c r="V77" i="1" s="1"/>
  <c r="O70" i="1"/>
  <c r="O72" i="1"/>
  <c r="G72" i="1"/>
  <c r="O71" i="1"/>
  <c r="G71" i="1"/>
  <c r="G108" i="1" s="1"/>
  <c r="E70" i="1"/>
  <c r="E71" i="1"/>
  <c r="E72" i="1"/>
  <c r="L25" i="4" l="1"/>
  <c r="AG25" i="4"/>
  <c r="M23" i="4"/>
  <c r="AG24" i="4"/>
  <c r="AH24" i="4" s="1"/>
  <c r="O11" i="4"/>
  <c r="AG26" i="4"/>
  <c r="G20" i="4"/>
  <c r="L20" i="4" s="1"/>
  <c r="D20" i="4"/>
  <c r="H20" i="4"/>
  <c r="W20" i="4" s="1"/>
  <c r="N8" i="4"/>
  <c r="S9" i="4" s="1"/>
  <c r="O7" i="4"/>
  <c r="O25" i="4"/>
  <c r="N7" i="4"/>
  <c r="S7" i="4" s="1"/>
  <c r="M113" i="1"/>
  <c r="M27" i="1"/>
  <c r="M38" i="1" s="1"/>
  <c r="H16" i="4"/>
  <c r="M20" i="4" s="1"/>
  <c r="V121" i="1"/>
  <c r="N12" i="4"/>
  <c r="N15" i="4"/>
  <c r="S16" i="4" s="1"/>
  <c r="W15" i="4"/>
  <c r="N14" i="4"/>
  <c r="S14" i="4" s="1"/>
  <c r="N11" i="4"/>
  <c r="S11" i="4" s="1"/>
  <c r="F19" i="4"/>
  <c r="P22" i="4"/>
  <c r="D19" i="4"/>
  <c r="G22" i="4"/>
  <c r="W22" i="4" s="1"/>
  <c r="X22" i="4" s="1"/>
  <c r="AA22" i="4" s="1"/>
  <c r="AB22" i="4" s="1"/>
  <c r="L10" i="4"/>
  <c r="H7" i="4"/>
  <c r="D18" i="4"/>
  <c r="L18" i="4" s="1"/>
  <c r="V134" i="1"/>
  <c r="L17" i="4"/>
  <c r="V131" i="1"/>
  <c r="P112" i="1"/>
  <c r="F105" i="1"/>
  <c r="H99" i="1"/>
  <c r="M117" i="1"/>
  <c r="M119" i="1" s="1"/>
  <c r="Q102" i="1"/>
  <c r="G106" i="1"/>
  <c r="S117" i="1"/>
  <c r="S119" i="1" s="1"/>
  <c r="M98" i="1"/>
  <c r="Q106" i="1"/>
  <c r="M100" i="1"/>
  <c r="U105" i="1"/>
  <c r="V123" i="1"/>
  <c r="T101" i="1"/>
  <c r="U107" i="1"/>
  <c r="F107" i="1"/>
  <c r="H113" i="1"/>
  <c r="F117" i="1"/>
  <c r="F119" i="1" s="1"/>
  <c r="H109" i="1"/>
  <c r="O100" i="1"/>
  <c r="L110" i="1"/>
  <c r="Q27" i="1"/>
  <c r="Q36" i="1" s="1"/>
  <c r="Q57" i="1" s="1"/>
  <c r="K109" i="1"/>
  <c r="I102" i="1"/>
  <c r="J99" i="1"/>
  <c r="U111" i="1"/>
  <c r="F111" i="1"/>
  <c r="O102" i="1"/>
  <c r="H103" i="1"/>
  <c r="I97" i="1"/>
  <c r="G97" i="1"/>
  <c r="R110" i="1"/>
  <c r="O106" i="1"/>
  <c r="H107" i="1"/>
  <c r="I106" i="1"/>
  <c r="E97" i="1"/>
  <c r="R99" i="1"/>
  <c r="K104" i="1"/>
  <c r="N97" i="1"/>
  <c r="T109" i="1"/>
  <c r="M109" i="1"/>
  <c r="M102" i="1"/>
  <c r="T107" i="1"/>
  <c r="N103" i="1"/>
  <c r="O104" i="1"/>
  <c r="P105" i="1"/>
  <c r="I110" i="1"/>
  <c r="L107" i="1"/>
  <c r="F109" i="1"/>
  <c r="L111" i="1"/>
  <c r="V133" i="1"/>
  <c r="U101" i="1"/>
  <c r="T105" i="1"/>
  <c r="O108" i="1"/>
  <c r="P99" i="1"/>
  <c r="L105" i="1"/>
  <c r="F101" i="1"/>
  <c r="G104" i="1"/>
  <c r="Q98" i="1"/>
  <c r="P103" i="1"/>
  <c r="Q112" i="1"/>
  <c r="V64" i="1"/>
  <c r="V88" i="1" s="1"/>
  <c r="V135" i="1" s="1"/>
  <c r="V59" i="1"/>
  <c r="V83" i="1" s="1"/>
  <c r="V130" i="1" s="1"/>
  <c r="V49" i="1"/>
  <c r="V73" i="1" s="1"/>
  <c r="V120" i="1" s="1"/>
  <c r="V58" i="1"/>
  <c r="V82" i="1" s="1"/>
  <c r="V129" i="1" s="1"/>
  <c r="V55" i="1"/>
  <c r="V79" i="1" s="1"/>
  <c r="V126" i="1" s="1"/>
  <c r="V56" i="1"/>
  <c r="V80" i="1" s="1"/>
  <c r="V127" i="1" s="1"/>
  <c r="M59" i="1"/>
  <c r="M83" i="1" s="1"/>
  <c r="V51" i="1"/>
  <c r="V75" i="1" s="1"/>
  <c r="V122" i="1" s="1"/>
  <c r="V57" i="1"/>
  <c r="V81" i="1" s="1"/>
  <c r="V128" i="1" s="1"/>
  <c r="V54" i="1"/>
  <c r="V78" i="1" s="1"/>
  <c r="V125" i="1" s="1"/>
  <c r="V65" i="1"/>
  <c r="V89" i="1" s="1"/>
  <c r="V136" i="1" s="1"/>
  <c r="AG23" i="4"/>
  <c r="N24" i="4"/>
  <c r="N21" i="4"/>
  <c r="I14" i="4"/>
  <c r="Q14" i="4" s="1"/>
  <c r="I12" i="4"/>
  <c r="I11" i="4"/>
  <c r="Q11" i="4" s="1"/>
  <c r="I15" i="4"/>
  <c r="Q15" i="4" s="1"/>
  <c r="P11" i="4"/>
  <c r="E103" i="1"/>
  <c r="N101" i="1"/>
  <c r="U109" i="1"/>
  <c r="T111" i="1"/>
  <c r="N107" i="1"/>
  <c r="G101" i="1"/>
  <c r="I101" i="1"/>
  <c r="L109" i="1"/>
  <c r="M106" i="1"/>
  <c r="M108" i="1"/>
  <c r="U98" i="1"/>
  <c r="U100" i="1"/>
  <c r="U113" i="1"/>
  <c r="E111" i="1"/>
  <c r="E109" i="1"/>
  <c r="S104" i="1"/>
  <c r="S98" i="1"/>
  <c r="T100" i="1"/>
  <c r="T113" i="1"/>
  <c r="F98" i="1"/>
  <c r="F100" i="1"/>
  <c r="F113" i="1"/>
  <c r="N111" i="1"/>
  <c r="N109" i="1"/>
  <c r="K108" i="1"/>
  <c r="K98" i="1"/>
  <c r="G105" i="1"/>
  <c r="G99" i="1"/>
  <c r="O97" i="1"/>
  <c r="O110" i="1"/>
  <c r="O112" i="1"/>
  <c r="H117" i="1"/>
  <c r="H119" i="1" s="1"/>
  <c r="H111" i="1"/>
  <c r="P109" i="1"/>
  <c r="P107" i="1"/>
  <c r="I105" i="1"/>
  <c r="I99" i="1"/>
  <c r="Q97" i="1"/>
  <c r="Q110" i="1"/>
  <c r="J104" i="1"/>
  <c r="J117" i="1"/>
  <c r="J119" i="1" s="1"/>
  <c r="J111" i="1"/>
  <c r="R109" i="1"/>
  <c r="R107" i="1"/>
  <c r="L100" i="1"/>
  <c r="L113" i="1"/>
  <c r="K100" i="1"/>
  <c r="V101" i="1"/>
  <c r="V124" i="1" s="1"/>
  <c r="J103" i="1"/>
  <c r="R101" i="1"/>
  <c r="S100" i="1"/>
  <c r="K117" i="1"/>
  <c r="K119" i="1" s="1"/>
  <c r="V109" i="1"/>
  <c r="J100" i="1"/>
  <c r="J113" i="1"/>
  <c r="J107" i="1"/>
  <c r="M110" i="1"/>
  <c r="M112" i="1"/>
  <c r="U102" i="1"/>
  <c r="U104" i="1"/>
  <c r="E98" i="1"/>
  <c r="E100" i="1"/>
  <c r="E113" i="1"/>
  <c r="S108" i="1"/>
  <c r="S102" i="1"/>
  <c r="T104" i="1"/>
  <c r="T98" i="1"/>
  <c r="F102" i="1"/>
  <c r="F104" i="1"/>
  <c r="N98" i="1"/>
  <c r="N100" i="1"/>
  <c r="N113" i="1"/>
  <c r="K112" i="1"/>
  <c r="K102" i="1"/>
  <c r="G109" i="1"/>
  <c r="G103" i="1"/>
  <c r="O101" i="1"/>
  <c r="O99" i="1"/>
  <c r="H98" i="1"/>
  <c r="H100" i="1"/>
  <c r="P113" i="1"/>
  <c r="P111" i="1"/>
  <c r="I109" i="1"/>
  <c r="I103" i="1"/>
  <c r="Q101" i="1"/>
  <c r="Q99" i="1"/>
  <c r="J108" i="1"/>
  <c r="J98" i="1"/>
  <c r="R100" i="1"/>
  <c r="R113" i="1"/>
  <c r="R111" i="1"/>
  <c r="L104" i="1"/>
  <c r="L117" i="1"/>
  <c r="L119" i="1" s="1"/>
  <c r="S109" i="1"/>
  <c r="K113" i="1"/>
  <c r="J109" i="1"/>
  <c r="E105" i="1"/>
  <c r="N105" i="1"/>
  <c r="G110" i="1"/>
  <c r="M99" i="1"/>
  <c r="M97" i="1"/>
  <c r="U106" i="1"/>
  <c r="U108" i="1"/>
  <c r="E102" i="1"/>
  <c r="E104" i="1"/>
  <c r="E117" i="1"/>
  <c r="E119" i="1" s="1"/>
  <c r="S112" i="1"/>
  <c r="S106" i="1"/>
  <c r="T108" i="1"/>
  <c r="T102" i="1"/>
  <c r="F106" i="1"/>
  <c r="F108" i="1"/>
  <c r="N102" i="1"/>
  <c r="N104" i="1"/>
  <c r="K99" i="1"/>
  <c r="K97" i="1"/>
  <c r="K106" i="1"/>
  <c r="G113" i="1"/>
  <c r="G107" i="1"/>
  <c r="O105" i="1"/>
  <c r="O103" i="1"/>
  <c r="H102" i="1"/>
  <c r="H104" i="1"/>
  <c r="P98" i="1"/>
  <c r="P100" i="1"/>
  <c r="I100" i="1"/>
  <c r="I113" i="1"/>
  <c r="I107" i="1"/>
  <c r="Q105" i="1"/>
  <c r="Q103" i="1"/>
  <c r="J112" i="1"/>
  <c r="J102" i="1"/>
  <c r="R104" i="1"/>
  <c r="R98" i="1"/>
  <c r="L108" i="1"/>
  <c r="L98" i="1"/>
  <c r="S111" i="1"/>
  <c r="P101" i="1"/>
  <c r="E107" i="1"/>
  <c r="S113" i="1"/>
  <c r="G112" i="1"/>
  <c r="R105" i="1"/>
  <c r="M103" i="1"/>
  <c r="M101" i="1"/>
  <c r="U110" i="1"/>
  <c r="U112" i="1"/>
  <c r="E106" i="1"/>
  <c r="E108" i="1"/>
  <c r="S99" i="1"/>
  <c r="S97" i="1"/>
  <c r="S110" i="1"/>
  <c r="T112" i="1"/>
  <c r="T106" i="1"/>
  <c r="F110" i="1"/>
  <c r="F112" i="1"/>
  <c r="N106" i="1"/>
  <c r="N108" i="1"/>
  <c r="K103" i="1"/>
  <c r="K101" i="1"/>
  <c r="K110" i="1"/>
  <c r="G117" i="1"/>
  <c r="G119" i="1" s="1"/>
  <c r="G111" i="1"/>
  <c r="O109" i="1"/>
  <c r="O107" i="1"/>
  <c r="H97" i="1"/>
  <c r="H106" i="1"/>
  <c r="H108" i="1"/>
  <c r="P102" i="1"/>
  <c r="P104" i="1"/>
  <c r="I104" i="1"/>
  <c r="I117" i="1"/>
  <c r="I119" i="1" s="1"/>
  <c r="I111" i="1"/>
  <c r="Q109" i="1"/>
  <c r="Q107" i="1"/>
  <c r="J97" i="1"/>
  <c r="J106" i="1"/>
  <c r="R108" i="1"/>
  <c r="R102" i="1"/>
  <c r="L112" i="1"/>
  <c r="L102" i="1"/>
  <c r="M107" i="1"/>
  <c r="M105" i="1"/>
  <c r="U99" i="1"/>
  <c r="U97" i="1"/>
  <c r="E110" i="1"/>
  <c r="E112" i="1"/>
  <c r="S103" i="1"/>
  <c r="S101" i="1"/>
  <c r="T99" i="1"/>
  <c r="T97" i="1"/>
  <c r="T110" i="1"/>
  <c r="F99" i="1"/>
  <c r="F97" i="1"/>
  <c r="N110" i="1"/>
  <c r="N112" i="1"/>
  <c r="K107" i="1"/>
  <c r="K105" i="1"/>
  <c r="G98" i="1"/>
  <c r="G100" i="1"/>
  <c r="O113" i="1"/>
  <c r="O111" i="1"/>
  <c r="H101" i="1"/>
  <c r="H110" i="1"/>
  <c r="H112" i="1"/>
  <c r="P106" i="1"/>
  <c r="P108" i="1"/>
  <c r="I108" i="1"/>
  <c r="I98" i="1"/>
  <c r="Q100" i="1"/>
  <c r="Q113" i="1"/>
  <c r="Q111" i="1"/>
  <c r="J101" i="1"/>
  <c r="J110" i="1"/>
  <c r="R112" i="1"/>
  <c r="R106" i="1"/>
  <c r="L99" i="1"/>
  <c r="L97" i="1"/>
  <c r="L106" i="1"/>
  <c r="E101" i="1"/>
  <c r="R103" i="1"/>
  <c r="Q81" i="1"/>
  <c r="M111" i="1"/>
  <c r="U103" i="1"/>
  <c r="E99" i="1"/>
  <c r="S107" i="1"/>
  <c r="S105" i="1"/>
  <c r="T103" i="1"/>
  <c r="F103" i="1"/>
  <c r="N99" i="1"/>
  <c r="K111" i="1"/>
  <c r="G102" i="1"/>
  <c r="O98" i="1"/>
  <c r="H105" i="1"/>
  <c r="P97" i="1"/>
  <c r="P110" i="1"/>
  <c r="I112" i="1"/>
  <c r="Q104" i="1"/>
  <c r="J105" i="1"/>
  <c r="R97" i="1"/>
  <c r="L103" i="1"/>
  <c r="L101" i="1"/>
  <c r="R117" i="1"/>
  <c r="R119" i="1" s="1"/>
  <c r="N27" i="1"/>
  <c r="N32" i="1" s="1"/>
  <c r="O117" i="1"/>
  <c r="O119" i="1" s="1"/>
  <c r="S89" i="1"/>
  <c r="U117" i="1"/>
  <c r="U119" i="1" s="1"/>
  <c r="N117" i="1"/>
  <c r="N119" i="1" s="1"/>
  <c r="P117" i="1"/>
  <c r="P119" i="1" s="1"/>
  <c r="T117" i="1"/>
  <c r="T119" i="1" s="1"/>
  <c r="Q117" i="1"/>
  <c r="Q119" i="1" s="1"/>
  <c r="M31" i="1"/>
  <c r="U27" i="1"/>
  <c r="U42" i="1" s="1"/>
  <c r="I27" i="1"/>
  <c r="I37" i="1" s="1"/>
  <c r="M43" i="1"/>
  <c r="Q28" i="1"/>
  <c r="Q44" i="1"/>
  <c r="T27" i="1"/>
  <c r="T35" i="1" s="1"/>
  <c r="M40" i="1"/>
  <c r="M61" i="1" s="1"/>
  <c r="M85" i="1" s="1"/>
  <c r="M44" i="1"/>
  <c r="O27" i="1"/>
  <c r="O28" i="1" s="1"/>
  <c r="L27" i="1"/>
  <c r="L44" i="1" s="1"/>
  <c r="V85" i="1"/>
  <c r="F27" i="1"/>
  <c r="F30" i="1" s="1"/>
  <c r="R27" i="1"/>
  <c r="R44" i="1" s="1"/>
  <c r="Q30" i="1"/>
  <c r="M39" i="1"/>
  <c r="S35" i="1"/>
  <c r="S43" i="1"/>
  <c r="S29" i="1"/>
  <c r="S37" i="1"/>
  <c r="S33" i="1"/>
  <c r="S41" i="1"/>
  <c r="S28" i="1"/>
  <c r="S30" i="1"/>
  <c r="S31" i="1"/>
  <c r="S32" i="1"/>
  <c r="S34" i="1"/>
  <c r="S36" i="1"/>
  <c r="S38" i="1"/>
  <c r="S40" i="1"/>
  <c r="S39" i="1"/>
  <c r="S42" i="1"/>
  <c r="M41" i="1"/>
  <c r="M35" i="1"/>
  <c r="Q35" i="1"/>
  <c r="Q34" i="1"/>
  <c r="M37" i="1"/>
  <c r="M33" i="1"/>
  <c r="M30" i="1"/>
  <c r="J27" i="1"/>
  <c r="J44" i="1" s="1"/>
  <c r="M42" i="1"/>
  <c r="M36" i="1"/>
  <c r="M34" i="1"/>
  <c r="M32" i="1"/>
  <c r="K27" i="1"/>
  <c r="K44" i="1" s="1"/>
  <c r="M29" i="1"/>
  <c r="M28" i="1"/>
  <c r="E27" i="1"/>
  <c r="E28" i="1" s="1"/>
  <c r="G27" i="1"/>
  <c r="G44" i="1" s="1"/>
  <c r="H27" i="1"/>
  <c r="H44" i="1" s="1"/>
  <c r="P27" i="1"/>
  <c r="P44" i="1" s="1"/>
  <c r="U29" i="1"/>
  <c r="U36" i="1"/>
  <c r="P20" i="4" l="1"/>
  <c r="L22" i="4"/>
  <c r="AG22" i="4"/>
  <c r="AH22" i="4" s="1"/>
  <c r="AH25" i="4"/>
  <c r="AA21" i="4" s="1"/>
  <c r="X15" i="4"/>
  <c r="AA15" i="4" s="1"/>
  <c r="V15" i="4"/>
  <c r="V17" i="4" s="1"/>
  <c r="V18" i="4" s="1"/>
  <c r="S8" i="4"/>
  <c r="S10" i="4" s="1"/>
  <c r="I7" i="4"/>
  <c r="Q7" i="4" s="1"/>
  <c r="M25" i="4"/>
  <c r="Q37" i="1"/>
  <c r="N34" i="1"/>
  <c r="Q31" i="1"/>
  <c r="Q41" i="1"/>
  <c r="Q33" i="1"/>
  <c r="Q32" i="1"/>
  <c r="U35" i="1"/>
  <c r="Q42" i="1"/>
  <c r="Q43" i="1"/>
  <c r="U28" i="1"/>
  <c r="U49" i="1" s="1"/>
  <c r="U73" i="1" s="1"/>
  <c r="U120" i="1" s="1"/>
  <c r="Q38" i="1"/>
  <c r="Q59" i="1" s="1"/>
  <c r="Q83" i="1" s="1"/>
  <c r="Q130" i="1" s="1"/>
  <c r="Q29" i="1"/>
  <c r="Q50" i="1" s="1"/>
  <c r="Q74" i="1" s="1"/>
  <c r="Q121" i="1" s="1"/>
  <c r="U32" i="1"/>
  <c r="Q39" i="1"/>
  <c r="U41" i="1"/>
  <c r="U31" i="1"/>
  <c r="Q40" i="1"/>
  <c r="AG21" i="4"/>
  <c r="S15" i="4"/>
  <c r="S12" i="4"/>
  <c r="M21" i="4"/>
  <c r="I8" i="4"/>
  <c r="Q9" i="4" s="1"/>
  <c r="P23" i="4"/>
  <c r="X20" i="4"/>
  <c r="AB20" i="4" s="1"/>
  <c r="M24" i="4"/>
  <c r="M22" i="4"/>
  <c r="P7" i="4"/>
  <c r="N20" i="4"/>
  <c r="S136" i="1"/>
  <c r="U38" i="1"/>
  <c r="F40" i="1"/>
  <c r="F61" i="1" s="1"/>
  <c r="F85" i="1" s="1"/>
  <c r="F132" i="1" s="1"/>
  <c r="T33" i="1"/>
  <c r="T54" i="1" s="1"/>
  <c r="T78" i="1" s="1"/>
  <c r="T125" i="1" s="1"/>
  <c r="N37" i="1"/>
  <c r="N58" i="1" s="1"/>
  <c r="N82" i="1" s="1"/>
  <c r="N129" i="1" s="1"/>
  <c r="T40" i="1"/>
  <c r="N44" i="1"/>
  <c r="N65" i="1" s="1"/>
  <c r="N89" i="1" s="1"/>
  <c r="N136" i="1" s="1"/>
  <c r="N29" i="1"/>
  <c r="N50" i="1" s="1"/>
  <c r="N74" i="1" s="1"/>
  <c r="N121" i="1" s="1"/>
  <c r="T30" i="1"/>
  <c r="T51" i="1" s="1"/>
  <c r="T75" i="1" s="1"/>
  <c r="T122" i="1" s="1"/>
  <c r="N28" i="1"/>
  <c r="N49" i="1" s="1"/>
  <c r="N73" i="1" s="1"/>
  <c r="N120" i="1" s="1"/>
  <c r="T36" i="1"/>
  <c r="N40" i="1"/>
  <c r="N61" i="1" s="1"/>
  <c r="N85" i="1" s="1"/>
  <c r="N132" i="1" s="1"/>
  <c r="N43" i="1"/>
  <c r="N64" i="1" s="1"/>
  <c r="N88" i="1" s="1"/>
  <c r="N135" i="1" s="1"/>
  <c r="N31" i="1"/>
  <c r="T29" i="1"/>
  <c r="U44" i="1"/>
  <c r="U65" i="1" s="1"/>
  <c r="U89" i="1" s="1"/>
  <c r="U136" i="1" s="1"/>
  <c r="F37" i="1"/>
  <c r="F58" i="1" s="1"/>
  <c r="F82" i="1" s="1"/>
  <c r="F129" i="1" s="1"/>
  <c r="T43" i="1"/>
  <c r="T64" i="1" s="1"/>
  <c r="T88" i="1" s="1"/>
  <c r="T135" i="1" s="1"/>
  <c r="N41" i="1"/>
  <c r="N62" i="1" s="1"/>
  <c r="N86" i="1" s="1"/>
  <c r="N133" i="1" s="1"/>
  <c r="N36" i="1"/>
  <c r="N57" i="1" s="1"/>
  <c r="N81" i="1" s="1"/>
  <c r="N128" i="1" s="1"/>
  <c r="N39" i="1"/>
  <c r="N30" i="1"/>
  <c r="N51" i="1" s="1"/>
  <c r="N75" i="1" s="1"/>
  <c r="N122" i="1" s="1"/>
  <c r="T32" i="1"/>
  <c r="T53" i="1" s="1"/>
  <c r="T77" i="1" s="1"/>
  <c r="T124" i="1" s="1"/>
  <c r="F38" i="1"/>
  <c r="F59" i="1" s="1"/>
  <c r="F83" i="1" s="1"/>
  <c r="F130" i="1" s="1"/>
  <c r="M132" i="1"/>
  <c r="V132" i="1"/>
  <c r="U34" i="1"/>
  <c r="U43" i="1"/>
  <c r="U30" i="1"/>
  <c r="U51" i="1" s="1"/>
  <c r="U75" i="1" s="1"/>
  <c r="U122" i="1" s="1"/>
  <c r="Q128" i="1"/>
  <c r="U37" i="1"/>
  <c r="U39" i="1"/>
  <c r="U60" i="1" s="1"/>
  <c r="U84" i="1" s="1"/>
  <c r="U131" i="1" s="1"/>
  <c r="O42" i="1"/>
  <c r="O63" i="1" s="1"/>
  <c r="O87" i="1" s="1"/>
  <c r="O134" i="1" s="1"/>
  <c r="M130" i="1"/>
  <c r="U63" i="1"/>
  <c r="U87" i="1" s="1"/>
  <c r="U134" i="1" s="1"/>
  <c r="Q64" i="1"/>
  <c r="Q88" i="1" s="1"/>
  <c r="Q135" i="1" s="1"/>
  <c r="T56" i="1"/>
  <c r="T80" i="1" s="1"/>
  <c r="T127" i="1" s="1"/>
  <c r="M52" i="1"/>
  <c r="M76" i="1" s="1"/>
  <c r="M123" i="1" s="1"/>
  <c r="U53" i="1"/>
  <c r="U77" i="1" s="1"/>
  <c r="U124" i="1" s="1"/>
  <c r="N60" i="1"/>
  <c r="N84" i="1" s="1"/>
  <c r="N131" i="1" s="1"/>
  <c r="T50" i="1"/>
  <c r="T74" i="1" s="1"/>
  <c r="T121" i="1" s="1"/>
  <c r="G65" i="1"/>
  <c r="G89" i="1" s="1"/>
  <c r="G136" i="1" s="1"/>
  <c r="Q54" i="1"/>
  <c r="Q78" i="1" s="1"/>
  <c r="Q125" i="1" s="1"/>
  <c r="M58" i="1"/>
  <c r="M82" i="1" s="1"/>
  <c r="M129" i="1" s="1"/>
  <c r="M62" i="1"/>
  <c r="M86" i="1" s="1"/>
  <c r="M133" i="1" s="1"/>
  <c r="S52" i="1"/>
  <c r="S76" i="1" s="1"/>
  <c r="S123" i="1" s="1"/>
  <c r="S56" i="1"/>
  <c r="S80" i="1" s="1"/>
  <c r="S127" i="1" s="1"/>
  <c r="H65" i="1"/>
  <c r="H89" i="1" s="1"/>
  <c r="H136" i="1" s="1"/>
  <c r="S53" i="1"/>
  <c r="S77" i="1" s="1"/>
  <c r="S124" i="1" s="1"/>
  <c r="P65" i="1"/>
  <c r="P89" i="1" s="1"/>
  <c r="P136" i="1" s="1"/>
  <c r="S63" i="1"/>
  <c r="S87" i="1" s="1"/>
  <c r="S134" i="1" s="1"/>
  <c r="M60" i="1"/>
  <c r="M84" i="1" s="1"/>
  <c r="M131" i="1" s="1"/>
  <c r="Q85" i="1"/>
  <c r="Q132" i="1" s="1"/>
  <c r="Q61" i="1"/>
  <c r="Q62" i="1"/>
  <c r="Q86" i="1" s="1"/>
  <c r="Q133" i="1" s="1"/>
  <c r="Q56" i="1"/>
  <c r="Q80" i="1" s="1"/>
  <c r="Q127" i="1" s="1"/>
  <c r="S60" i="1"/>
  <c r="S84" i="1" s="1"/>
  <c r="S131" i="1" s="1"/>
  <c r="Q65" i="1"/>
  <c r="Q89" i="1" s="1"/>
  <c r="Q136" i="1" s="1"/>
  <c r="F51" i="1"/>
  <c r="F75" i="1" s="1"/>
  <c r="F122" i="1" s="1"/>
  <c r="N53" i="1"/>
  <c r="N77" i="1" s="1"/>
  <c r="N124" i="1" s="1"/>
  <c r="Q55" i="1"/>
  <c r="Q79" i="1" s="1"/>
  <c r="Q126" i="1" s="1"/>
  <c r="L65" i="1"/>
  <c r="L89" i="1" s="1"/>
  <c r="L136" i="1" s="1"/>
  <c r="U59" i="1"/>
  <c r="U83" i="1" s="1"/>
  <c r="U130" i="1" s="1"/>
  <c r="S49" i="1"/>
  <c r="S73" i="1" s="1"/>
  <c r="S120" i="1" s="1"/>
  <c r="T57" i="1"/>
  <c r="T81" i="1" s="1"/>
  <c r="T128" i="1" s="1"/>
  <c r="U55" i="1"/>
  <c r="U79" i="1" s="1"/>
  <c r="U126" i="1" s="1"/>
  <c r="M50" i="1"/>
  <c r="M74" i="1" s="1"/>
  <c r="M121" i="1" s="1"/>
  <c r="Q63" i="1"/>
  <c r="Q87" i="1" s="1"/>
  <c r="Q134" i="1" s="1"/>
  <c r="Q58" i="1"/>
  <c r="Q82" i="1" s="1"/>
  <c r="Q129" i="1" s="1"/>
  <c r="S61" i="1"/>
  <c r="S85" i="1" s="1"/>
  <c r="S132" i="1" s="1"/>
  <c r="S62" i="1"/>
  <c r="S86" i="1" s="1"/>
  <c r="S133" i="1" s="1"/>
  <c r="U64" i="1"/>
  <c r="U88" i="1" s="1"/>
  <c r="U135" i="1" s="1"/>
  <c r="Q49" i="1"/>
  <c r="Q73" i="1" s="1"/>
  <c r="Q120" i="1" s="1"/>
  <c r="U57" i="1"/>
  <c r="U81" i="1" s="1"/>
  <c r="U128" i="1" s="1"/>
  <c r="K65" i="1"/>
  <c r="K89" i="1" s="1"/>
  <c r="K136" i="1" s="1"/>
  <c r="Q52" i="1"/>
  <c r="Q76" i="1" s="1"/>
  <c r="Q123" i="1" s="1"/>
  <c r="S59" i="1"/>
  <c r="S83" i="1" s="1"/>
  <c r="S130" i="1" s="1"/>
  <c r="S54" i="1"/>
  <c r="S78" i="1" s="1"/>
  <c r="S125" i="1" s="1"/>
  <c r="Q51" i="1"/>
  <c r="Q75" i="1" s="1"/>
  <c r="Q122" i="1" s="1"/>
  <c r="O49" i="1"/>
  <c r="O73" i="1" s="1"/>
  <c r="O120" i="1" s="1"/>
  <c r="M64" i="1"/>
  <c r="M88" i="1" s="1"/>
  <c r="M135" i="1" s="1"/>
  <c r="U58" i="1"/>
  <c r="U82" i="1" s="1"/>
  <c r="U129" i="1" s="1"/>
  <c r="M57" i="1"/>
  <c r="M81" i="1" s="1"/>
  <c r="M128" i="1" s="1"/>
  <c r="S64" i="1"/>
  <c r="S88" i="1" s="1"/>
  <c r="S135" i="1" s="1"/>
  <c r="M49" i="1"/>
  <c r="M73" i="1" s="1"/>
  <c r="M120" i="1" s="1"/>
  <c r="U52" i="1"/>
  <c r="U76" i="1" s="1"/>
  <c r="U123" i="1" s="1"/>
  <c r="N55" i="1"/>
  <c r="N79" i="1" s="1"/>
  <c r="N126" i="1" s="1"/>
  <c r="N52" i="1"/>
  <c r="N76" i="1" s="1"/>
  <c r="N123" i="1" s="1"/>
  <c r="U50" i="1"/>
  <c r="U74" i="1" s="1"/>
  <c r="U121" i="1" s="1"/>
  <c r="T61" i="1"/>
  <c r="T85" i="1" s="1"/>
  <c r="T132" i="1" s="1"/>
  <c r="U62" i="1"/>
  <c r="U86" i="1" s="1"/>
  <c r="U133" i="1" s="1"/>
  <c r="M53" i="1"/>
  <c r="M77" i="1" s="1"/>
  <c r="M124" i="1" s="1"/>
  <c r="J65" i="1"/>
  <c r="J89" i="1" s="1"/>
  <c r="J136" i="1" s="1"/>
  <c r="Q60" i="1"/>
  <c r="Q84" i="1" s="1"/>
  <c r="Q131" i="1" s="1"/>
  <c r="S57" i="1"/>
  <c r="S81" i="1" s="1"/>
  <c r="S128" i="1" s="1"/>
  <c r="S58" i="1"/>
  <c r="S82" i="1" s="1"/>
  <c r="S129" i="1" s="1"/>
  <c r="R65" i="1"/>
  <c r="R89" i="1" s="1"/>
  <c r="R136" i="1" s="1"/>
  <c r="M65" i="1"/>
  <c r="M89" i="1" s="1"/>
  <c r="M136" i="1" s="1"/>
  <c r="I58" i="1"/>
  <c r="I82" i="1" s="1"/>
  <c r="I129" i="1" s="1"/>
  <c r="M54" i="1"/>
  <c r="M78" i="1" s="1"/>
  <c r="M125" i="1" s="1"/>
  <c r="E49" i="1"/>
  <c r="E73" i="1" s="1"/>
  <c r="E120" i="1" s="1"/>
  <c r="M63" i="1"/>
  <c r="M87" i="1" s="1"/>
  <c r="M134" i="1" s="1"/>
  <c r="S51" i="1"/>
  <c r="S75" i="1" s="1"/>
  <c r="S122" i="1" s="1"/>
  <c r="U56" i="1"/>
  <c r="U80" i="1" s="1"/>
  <c r="U127" i="1" s="1"/>
  <c r="M55" i="1"/>
  <c r="M79" i="1" s="1"/>
  <c r="M126" i="1" s="1"/>
  <c r="M51" i="1"/>
  <c r="M75" i="1" s="1"/>
  <c r="M122" i="1" s="1"/>
  <c r="M56" i="1"/>
  <c r="M80" i="1" s="1"/>
  <c r="M127" i="1" s="1"/>
  <c r="S55" i="1"/>
  <c r="S79" i="1" s="1"/>
  <c r="S126" i="1" s="1"/>
  <c r="S50" i="1"/>
  <c r="S74" i="1" s="1"/>
  <c r="S121" i="1" s="1"/>
  <c r="Q53" i="1"/>
  <c r="Q77" i="1" s="1"/>
  <c r="Q124" i="1" s="1"/>
  <c r="N22" i="4"/>
  <c r="Q16" i="4"/>
  <c r="R16" i="4" s="1"/>
  <c r="R14" i="4"/>
  <c r="R11" i="4"/>
  <c r="R15" i="4"/>
  <c r="Q12" i="4"/>
  <c r="R12" i="4" s="1"/>
  <c r="O29" i="1"/>
  <c r="O31" i="1"/>
  <c r="F31" i="1"/>
  <c r="F36" i="1"/>
  <c r="N38" i="1"/>
  <c r="N33" i="1"/>
  <c r="N42" i="1"/>
  <c r="N35" i="1"/>
  <c r="I32" i="1"/>
  <c r="O39" i="1"/>
  <c r="I41" i="1"/>
  <c r="F28" i="1"/>
  <c r="F35" i="1"/>
  <c r="O35" i="1"/>
  <c r="O33" i="1"/>
  <c r="F42" i="1"/>
  <c r="F41" i="1"/>
  <c r="I43" i="1"/>
  <c r="I40" i="1"/>
  <c r="O38" i="1"/>
  <c r="F29" i="1"/>
  <c r="O41" i="1"/>
  <c r="F33" i="1"/>
  <c r="F43" i="1"/>
  <c r="O34" i="1"/>
  <c r="F34" i="1"/>
  <c r="F39" i="1"/>
  <c r="O36" i="1"/>
  <c r="O40" i="1"/>
  <c r="I31" i="1"/>
  <c r="I29" i="1"/>
  <c r="I39" i="1"/>
  <c r="T41" i="1"/>
  <c r="I28" i="1"/>
  <c r="I30" i="1"/>
  <c r="T37" i="1"/>
  <c r="I36" i="1"/>
  <c r="I33" i="1"/>
  <c r="I38" i="1"/>
  <c r="U40" i="1"/>
  <c r="U33" i="1"/>
  <c r="I44" i="1"/>
  <c r="I35" i="1"/>
  <c r="I34" i="1"/>
  <c r="I42" i="1"/>
  <c r="F32" i="1"/>
  <c r="F44" i="1"/>
  <c r="O30" i="1"/>
  <c r="O44" i="1"/>
  <c r="O32" i="1"/>
  <c r="O37" i="1"/>
  <c r="O43" i="1"/>
  <c r="E30" i="1"/>
  <c r="E44" i="1"/>
  <c r="T42" i="1"/>
  <c r="T44" i="1"/>
  <c r="T31" i="1"/>
  <c r="T28" i="1"/>
  <c r="T34" i="1"/>
  <c r="T39" i="1"/>
  <c r="T38" i="1"/>
  <c r="L41" i="1"/>
  <c r="L39" i="1"/>
  <c r="L40" i="1"/>
  <c r="L28" i="1"/>
  <c r="L29" i="1"/>
  <c r="L30" i="1"/>
  <c r="L31" i="1"/>
  <c r="L38" i="1"/>
  <c r="L37" i="1"/>
  <c r="L32" i="1"/>
  <c r="L33" i="1"/>
  <c r="L34" i="1"/>
  <c r="L35" i="1"/>
  <c r="L36" i="1"/>
  <c r="L42" i="1"/>
  <c r="L43" i="1"/>
  <c r="R28" i="1"/>
  <c r="R41" i="1"/>
  <c r="R29" i="1"/>
  <c r="R33" i="1"/>
  <c r="R43" i="1"/>
  <c r="R30" i="1"/>
  <c r="R42" i="1"/>
  <c r="R31" i="1"/>
  <c r="R32" i="1"/>
  <c r="R39" i="1"/>
  <c r="R37" i="1"/>
  <c r="R34" i="1"/>
  <c r="R35" i="1"/>
  <c r="R38" i="1"/>
  <c r="R40" i="1"/>
  <c r="R36" i="1"/>
  <c r="J40" i="1"/>
  <c r="J28" i="1"/>
  <c r="J36" i="1"/>
  <c r="J30" i="1"/>
  <c r="J38" i="1"/>
  <c r="J34" i="1"/>
  <c r="J32" i="1"/>
  <c r="J33" i="1"/>
  <c r="J42" i="1"/>
  <c r="J29" i="1"/>
  <c r="J31" i="1"/>
  <c r="J37" i="1"/>
  <c r="J39" i="1"/>
  <c r="J43" i="1"/>
  <c r="J41" i="1"/>
  <c r="J35" i="1"/>
  <c r="K33" i="1"/>
  <c r="K32" i="1"/>
  <c r="K41" i="1"/>
  <c r="K40" i="1"/>
  <c r="K35" i="1"/>
  <c r="K29" i="1"/>
  <c r="K37" i="1"/>
  <c r="K28" i="1"/>
  <c r="K30" i="1"/>
  <c r="K39" i="1"/>
  <c r="K34" i="1"/>
  <c r="K36" i="1"/>
  <c r="K38" i="1"/>
  <c r="K43" i="1"/>
  <c r="K42" i="1"/>
  <c r="K31" i="1"/>
  <c r="G31" i="1"/>
  <c r="G28" i="1"/>
  <c r="G39" i="1"/>
  <c r="G33" i="1"/>
  <c r="G41" i="1"/>
  <c r="G40" i="1"/>
  <c r="G42" i="1"/>
  <c r="G35" i="1"/>
  <c r="G38" i="1"/>
  <c r="G30" i="1"/>
  <c r="G36" i="1"/>
  <c r="G29" i="1"/>
  <c r="G34" i="1"/>
  <c r="G37" i="1"/>
  <c r="G32" i="1"/>
  <c r="G43" i="1"/>
  <c r="H34" i="1"/>
  <c r="H28" i="1"/>
  <c r="H40" i="1"/>
  <c r="H36" i="1"/>
  <c r="H31" i="1"/>
  <c r="H33" i="1"/>
  <c r="H39" i="1"/>
  <c r="H41" i="1"/>
  <c r="H42" i="1"/>
  <c r="H37" i="1"/>
  <c r="H43" i="1"/>
  <c r="H35" i="1"/>
  <c r="H29" i="1"/>
  <c r="H38" i="1"/>
  <c r="H32" i="1"/>
  <c r="H30" i="1"/>
  <c r="P30" i="1"/>
  <c r="P40" i="1"/>
  <c r="P42" i="1"/>
  <c r="P28" i="1"/>
  <c r="P31" i="1"/>
  <c r="P33" i="1"/>
  <c r="P35" i="1"/>
  <c r="P32" i="1"/>
  <c r="P36" i="1"/>
  <c r="P39" i="1"/>
  <c r="P41" i="1"/>
  <c r="P34" i="1"/>
  <c r="P43" i="1"/>
  <c r="P37" i="1"/>
  <c r="P29" i="1"/>
  <c r="P38" i="1"/>
  <c r="E39" i="1"/>
  <c r="E34" i="1"/>
  <c r="E36" i="1"/>
  <c r="E43" i="1"/>
  <c r="E38" i="1"/>
  <c r="E42" i="1"/>
  <c r="E37" i="1"/>
  <c r="E32" i="1"/>
  <c r="E29" i="1"/>
  <c r="E40" i="1"/>
  <c r="E33" i="1"/>
  <c r="E41" i="1"/>
  <c r="E35" i="1"/>
  <c r="E31" i="1"/>
  <c r="AH21" i="4" l="1"/>
  <c r="W21" i="4" s="1"/>
  <c r="AI22" i="4"/>
  <c r="O22" i="4"/>
  <c r="O21" i="4"/>
  <c r="Q8" i="4"/>
  <c r="R8" i="4" s="1"/>
  <c r="O20" i="4"/>
  <c r="R7" i="4"/>
  <c r="R9" i="4"/>
  <c r="E52" i="1"/>
  <c r="E76" i="1" s="1"/>
  <c r="E123" i="1" s="1"/>
  <c r="H54" i="1"/>
  <c r="H78" i="1" s="1"/>
  <c r="H125" i="1" s="1"/>
  <c r="J64" i="1"/>
  <c r="J88" i="1" s="1"/>
  <c r="J135" i="1" s="1"/>
  <c r="L57" i="1"/>
  <c r="L81" i="1" s="1"/>
  <c r="L128" i="1" s="1"/>
  <c r="O58" i="1"/>
  <c r="O82" i="1" s="1"/>
  <c r="O129" i="1" s="1"/>
  <c r="F60" i="1"/>
  <c r="F84" i="1" s="1"/>
  <c r="F131" i="1" s="1"/>
  <c r="P64" i="1"/>
  <c r="P88" i="1" s="1"/>
  <c r="P135" i="1" s="1"/>
  <c r="G55" i="1"/>
  <c r="G79" i="1" s="1"/>
  <c r="G126" i="1" s="1"/>
  <c r="J59" i="1"/>
  <c r="J83" i="1" s="1"/>
  <c r="J130" i="1" s="1"/>
  <c r="R64" i="1"/>
  <c r="R88" i="1" s="1"/>
  <c r="R135" i="1" s="1"/>
  <c r="F55" i="1"/>
  <c r="F79" i="1" s="1"/>
  <c r="F126" i="1" s="1"/>
  <c r="H56" i="1"/>
  <c r="H80" i="1" s="1"/>
  <c r="H127" i="1" s="1"/>
  <c r="H57" i="1"/>
  <c r="H81" i="1" s="1"/>
  <c r="H128" i="1" s="1"/>
  <c r="G50" i="1"/>
  <c r="G74" i="1" s="1"/>
  <c r="G121" i="1" s="1"/>
  <c r="G54" i="1"/>
  <c r="G78" i="1" s="1"/>
  <c r="G125" i="1" s="1"/>
  <c r="K57" i="1"/>
  <c r="K81" i="1" s="1"/>
  <c r="K128" i="1" s="1"/>
  <c r="K61" i="1"/>
  <c r="K85" i="1" s="1"/>
  <c r="K132" i="1" s="1"/>
  <c r="J58" i="1"/>
  <c r="J82" i="1" s="1"/>
  <c r="J129" i="1" s="1"/>
  <c r="J51" i="1"/>
  <c r="J75" i="1" s="1"/>
  <c r="J122" i="1" s="1"/>
  <c r="R55" i="1"/>
  <c r="R79" i="1" s="1"/>
  <c r="R126" i="1" s="1"/>
  <c r="R54" i="1"/>
  <c r="R78" i="1" s="1"/>
  <c r="R125" i="1" s="1"/>
  <c r="L55" i="1"/>
  <c r="L79" i="1" s="1"/>
  <c r="L126" i="1" s="1"/>
  <c r="L49" i="1"/>
  <c r="L73" i="1" s="1"/>
  <c r="L120" i="1" s="1"/>
  <c r="T52" i="1"/>
  <c r="T76" i="1" s="1"/>
  <c r="T123" i="1" s="1"/>
  <c r="O65" i="1"/>
  <c r="O89" i="1" s="1"/>
  <c r="O136" i="1" s="1"/>
  <c r="U54" i="1"/>
  <c r="U78" i="1" s="1"/>
  <c r="U125" i="1" s="1"/>
  <c r="T62" i="1"/>
  <c r="T86" i="1" s="1"/>
  <c r="T133" i="1" s="1"/>
  <c r="O55" i="1"/>
  <c r="O79" i="1" s="1"/>
  <c r="O126" i="1" s="1"/>
  <c r="F62" i="1"/>
  <c r="F86" i="1" s="1"/>
  <c r="F133" i="1" s="1"/>
  <c r="I53" i="1"/>
  <c r="I77" i="1" s="1"/>
  <c r="I124" i="1" s="1"/>
  <c r="O50" i="1"/>
  <c r="O74" i="1" s="1"/>
  <c r="O121" i="1" s="1"/>
  <c r="P58" i="1"/>
  <c r="P82" i="1" s="1"/>
  <c r="P129" i="1" s="1"/>
  <c r="G58" i="1"/>
  <c r="G82" i="1" s="1"/>
  <c r="G129" i="1" s="1"/>
  <c r="J55" i="1"/>
  <c r="J79" i="1" s="1"/>
  <c r="J126" i="1" s="1"/>
  <c r="T55" i="1"/>
  <c r="T79" i="1" s="1"/>
  <c r="T126" i="1" s="1"/>
  <c r="F52" i="1"/>
  <c r="F76" i="1" s="1"/>
  <c r="F123" i="1" s="1"/>
  <c r="E80" i="1"/>
  <c r="E127" i="1" s="1"/>
  <c r="E56" i="1"/>
  <c r="G62" i="1"/>
  <c r="G86" i="1" s="1"/>
  <c r="G133" i="1" s="1"/>
  <c r="O53" i="1"/>
  <c r="O77" i="1" s="1"/>
  <c r="O124" i="1" s="1"/>
  <c r="P55" i="1"/>
  <c r="P79" i="1" s="1"/>
  <c r="P126" i="1" s="1"/>
  <c r="E57" i="1"/>
  <c r="E81" i="1" s="1"/>
  <c r="E128" i="1" s="1"/>
  <c r="G57" i="1"/>
  <c r="G81" i="1" s="1"/>
  <c r="G128" i="1" s="1"/>
  <c r="J57" i="1"/>
  <c r="J81" i="1" s="1"/>
  <c r="J128" i="1" s="1"/>
  <c r="T65" i="1"/>
  <c r="T89" i="1" s="1"/>
  <c r="T136" i="1" s="1"/>
  <c r="F64" i="1"/>
  <c r="F88" i="1" s="1"/>
  <c r="F135" i="1" s="1"/>
  <c r="E55" i="1"/>
  <c r="E79" i="1" s="1"/>
  <c r="E126" i="1" s="1"/>
  <c r="P61" i="1"/>
  <c r="P85" i="1" s="1"/>
  <c r="P132" i="1" s="1"/>
  <c r="H49" i="1"/>
  <c r="H73" i="1" s="1"/>
  <c r="H120" i="1" s="1"/>
  <c r="G49" i="1"/>
  <c r="G73" i="1" s="1"/>
  <c r="G120" i="1" s="1"/>
  <c r="K53" i="1"/>
  <c r="K77" i="1" s="1"/>
  <c r="K124" i="1" s="1"/>
  <c r="J50" i="1"/>
  <c r="J74" i="1" s="1"/>
  <c r="J121" i="1" s="1"/>
  <c r="R60" i="1"/>
  <c r="R84" i="1" s="1"/>
  <c r="R131" i="1" s="1"/>
  <c r="R62" i="1"/>
  <c r="R86" i="1" s="1"/>
  <c r="R133" i="1" s="1"/>
  <c r="L53" i="1"/>
  <c r="L77" i="1" s="1"/>
  <c r="L124" i="1" s="1"/>
  <c r="T63" i="1"/>
  <c r="T87" i="1" s="1"/>
  <c r="T134" i="1" s="1"/>
  <c r="F65" i="1"/>
  <c r="F89" i="1" s="1"/>
  <c r="F136" i="1" s="1"/>
  <c r="I59" i="1"/>
  <c r="I83" i="1" s="1"/>
  <c r="I130" i="1" s="1"/>
  <c r="I50" i="1"/>
  <c r="I74" i="1" s="1"/>
  <c r="I121" i="1" s="1"/>
  <c r="F54" i="1"/>
  <c r="F78" i="1" s="1"/>
  <c r="F125" i="1" s="1"/>
  <c r="O54" i="1"/>
  <c r="O78" i="1" s="1"/>
  <c r="O125" i="1" s="1"/>
  <c r="N63" i="1"/>
  <c r="N87" i="1" s="1"/>
  <c r="N134" i="1" s="1"/>
  <c r="E63" i="1"/>
  <c r="E87" i="1" s="1"/>
  <c r="E134" i="1" s="1"/>
  <c r="G61" i="1"/>
  <c r="G85" i="1" s="1"/>
  <c r="G132" i="1" s="1"/>
  <c r="R59" i="1"/>
  <c r="R83" i="1" s="1"/>
  <c r="R130" i="1" s="1"/>
  <c r="I51" i="1"/>
  <c r="I75" i="1" s="1"/>
  <c r="I122" i="1" s="1"/>
  <c r="H50" i="1"/>
  <c r="H74" i="1" s="1"/>
  <c r="H121" i="1" s="1"/>
  <c r="J60" i="1"/>
  <c r="J84" i="1" s="1"/>
  <c r="J131" i="1" s="1"/>
  <c r="T49" i="1"/>
  <c r="T73" i="1" s="1"/>
  <c r="T120" i="1" s="1"/>
  <c r="O60" i="1"/>
  <c r="O84" i="1" s="1"/>
  <c r="O131" i="1" s="1"/>
  <c r="P49" i="1"/>
  <c r="P73" i="1" s="1"/>
  <c r="P120" i="1" s="1"/>
  <c r="P63" i="1"/>
  <c r="P87" i="1" s="1"/>
  <c r="P134" i="1" s="1"/>
  <c r="K55" i="1"/>
  <c r="K79" i="1" s="1"/>
  <c r="K126" i="1" s="1"/>
  <c r="R50" i="1"/>
  <c r="R74" i="1" s="1"/>
  <c r="R121" i="1" s="1"/>
  <c r="U61" i="1"/>
  <c r="U85" i="1" s="1"/>
  <c r="U132" i="1" s="1"/>
  <c r="N56" i="1"/>
  <c r="N80" i="1" s="1"/>
  <c r="N127" i="1" s="1"/>
  <c r="E61" i="1"/>
  <c r="E85" i="1" s="1"/>
  <c r="E132" i="1" s="1"/>
  <c r="P60" i="1"/>
  <c r="P84" i="1" s="1"/>
  <c r="P131" i="1" s="1"/>
  <c r="H58" i="1"/>
  <c r="H82" i="1" s="1"/>
  <c r="H129" i="1" s="1"/>
  <c r="G51" i="1"/>
  <c r="G75" i="1" s="1"/>
  <c r="G122" i="1" s="1"/>
  <c r="K60" i="1"/>
  <c r="K84" i="1" s="1"/>
  <c r="K131" i="1" s="1"/>
  <c r="J49" i="1"/>
  <c r="J73" i="1" s="1"/>
  <c r="J120" i="1" s="1"/>
  <c r="L60" i="1"/>
  <c r="L84" i="1" s="1"/>
  <c r="L131" i="1" s="1"/>
  <c r="E50" i="1"/>
  <c r="E74" i="1" s="1"/>
  <c r="E121" i="1" s="1"/>
  <c r="E60" i="1"/>
  <c r="E84" i="1" s="1"/>
  <c r="E131" i="1" s="1"/>
  <c r="P81" i="1"/>
  <c r="P128" i="1" s="1"/>
  <c r="P57" i="1"/>
  <c r="P51" i="1"/>
  <c r="P75" i="1" s="1"/>
  <c r="P122" i="1" s="1"/>
  <c r="H63" i="1"/>
  <c r="H87" i="1" s="1"/>
  <c r="H134" i="1" s="1"/>
  <c r="H55" i="1"/>
  <c r="H79" i="1" s="1"/>
  <c r="H126" i="1" s="1"/>
  <c r="G59" i="1"/>
  <c r="G83" i="1" s="1"/>
  <c r="G130" i="1" s="1"/>
  <c r="G52" i="1"/>
  <c r="G76" i="1" s="1"/>
  <c r="G123" i="1" s="1"/>
  <c r="K51" i="1"/>
  <c r="K75" i="1" s="1"/>
  <c r="K122" i="1" s="1"/>
  <c r="K54" i="1"/>
  <c r="K78" i="1" s="1"/>
  <c r="K125" i="1" s="1"/>
  <c r="J63" i="1"/>
  <c r="J87" i="1" s="1"/>
  <c r="J134" i="1" s="1"/>
  <c r="J61" i="1"/>
  <c r="J85" i="1" s="1"/>
  <c r="J132" i="1" s="1"/>
  <c r="R53" i="1"/>
  <c r="R77" i="1" s="1"/>
  <c r="R124" i="1" s="1"/>
  <c r="R49" i="1"/>
  <c r="R73" i="1" s="1"/>
  <c r="R120" i="1" s="1"/>
  <c r="L58" i="1"/>
  <c r="L82" i="1" s="1"/>
  <c r="L129" i="1" s="1"/>
  <c r="L62" i="1"/>
  <c r="L86" i="1" s="1"/>
  <c r="L133" i="1" s="1"/>
  <c r="E65" i="1"/>
  <c r="E89" i="1" s="1"/>
  <c r="E136" i="1" s="1"/>
  <c r="F53" i="1"/>
  <c r="F77" i="1" s="1"/>
  <c r="F124" i="1" s="1"/>
  <c r="I54" i="1"/>
  <c r="I78" i="1" s="1"/>
  <c r="I125" i="1" s="1"/>
  <c r="I52" i="1"/>
  <c r="I76" i="1" s="1"/>
  <c r="I123" i="1" s="1"/>
  <c r="O62" i="1"/>
  <c r="O86" i="1" s="1"/>
  <c r="O133" i="1" s="1"/>
  <c r="O56" i="1"/>
  <c r="O80" i="1" s="1"/>
  <c r="O127" i="1" s="1"/>
  <c r="N54" i="1"/>
  <c r="N78" i="1" s="1"/>
  <c r="N125" i="1" s="1"/>
  <c r="P54" i="1"/>
  <c r="P78" i="1" s="1"/>
  <c r="P125" i="1" s="1"/>
  <c r="K64" i="1"/>
  <c r="K88" i="1" s="1"/>
  <c r="K135" i="1" s="1"/>
  <c r="R51" i="1"/>
  <c r="R75" i="1" s="1"/>
  <c r="R122" i="1" s="1"/>
  <c r="I56" i="1"/>
  <c r="I80" i="1" s="1"/>
  <c r="I127" i="1" s="1"/>
  <c r="I62" i="1"/>
  <c r="I86" i="1" s="1"/>
  <c r="I133" i="1" s="1"/>
  <c r="P52" i="1"/>
  <c r="P76" i="1" s="1"/>
  <c r="P123" i="1" s="1"/>
  <c r="K56" i="1"/>
  <c r="K80" i="1" s="1"/>
  <c r="K127" i="1" s="1"/>
  <c r="L50" i="1"/>
  <c r="L74" i="1" s="1"/>
  <c r="L121" i="1" s="1"/>
  <c r="I64" i="1"/>
  <c r="I88" i="1" s="1"/>
  <c r="I135" i="1" s="1"/>
  <c r="E64" i="1"/>
  <c r="E88" i="1" s="1"/>
  <c r="E135" i="1" s="1"/>
  <c r="E54" i="1"/>
  <c r="E78" i="1" s="1"/>
  <c r="E125" i="1" s="1"/>
  <c r="H88" i="1"/>
  <c r="H135" i="1" s="1"/>
  <c r="H64" i="1"/>
  <c r="K62" i="1"/>
  <c r="K86" i="1" s="1"/>
  <c r="K133" i="1" s="1"/>
  <c r="L54" i="1"/>
  <c r="L78" i="1" s="1"/>
  <c r="L125" i="1" s="1"/>
  <c r="I60" i="1"/>
  <c r="I84" i="1" s="1"/>
  <c r="I131" i="1" s="1"/>
  <c r="E53" i="1"/>
  <c r="E77" i="1" s="1"/>
  <c r="E124" i="1" s="1"/>
  <c r="P53" i="1"/>
  <c r="P77" i="1" s="1"/>
  <c r="P124" i="1" s="1"/>
  <c r="H62" i="1"/>
  <c r="H86" i="1" s="1"/>
  <c r="H133" i="1" s="1"/>
  <c r="G56" i="1"/>
  <c r="G80" i="1" s="1"/>
  <c r="G127" i="1" s="1"/>
  <c r="K49" i="1"/>
  <c r="K73" i="1" s="1"/>
  <c r="K120" i="1" s="1"/>
  <c r="J54" i="1"/>
  <c r="J78" i="1" s="1"/>
  <c r="J125" i="1" s="1"/>
  <c r="R52" i="1"/>
  <c r="R76" i="1" s="1"/>
  <c r="R123" i="1" s="1"/>
  <c r="L59" i="1"/>
  <c r="L83" i="1" s="1"/>
  <c r="L130" i="1" s="1"/>
  <c r="E51" i="1"/>
  <c r="E75" i="1" s="1"/>
  <c r="E122" i="1" s="1"/>
  <c r="I57" i="1"/>
  <c r="I81" i="1" s="1"/>
  <c r="I128" i="1" s="1"/>
  <c r="F50" i="1"/>
  <c r="F74" i="1" s="1"/>
  <c r="F121" i="1" s="1"/>
  <c r="N59" i="1"/>
  <c r="N83" i="1" s="1"/>
  <c r="N130" i="1" s="1"/>
  <c r="E59" i="1"/>
  <c r="E83" i="1" s="1"/>
  <c r="E130" i="1" s="1"/>
  <c r="H52" i="1"/>
  <c r="H76" i="1" s="1"/>
  <c r="H123" i="1" s="1"/>
  <c r="K59" i="1"/>
  <c r="K83" i="1" s="1"/>
  <c r="K130" i="1" s="1"/>
  <c r="R56" i="1"/>
  <c r="R80" i="1" s="1"/>
  <c r="R127" i="1" s="1"/>
  <c r="L56" i="1"/>
  <c r="L80" i="1" s="1"/>
  <c r="L127" i="1" s="1"/>
  <c r="I65" i="1"/>
  <c r="I89" i="1" s="1"/>
  <c r="I136" i="1" s="1"/>
  <c r="I49" i="1"/>
  <c r="I73" i="1" s="1"/>
  <c r="I120" i="1" s="1"/>
  <c r="O52" i="1"/>
  <c r="O76" i="1" s="1"/>
  <c r="O123" i="1" s="1"/>
  <c r="E62" i="1"/>
  <c r="E86" i="1" s="1"/>
  <c r="E133" i="1" s="1"/>
  <c r="P62" i="1"/>
  <c r="P86" i="1" s="1"/>
  <c r="P133" i="1" s="1"/>
  <c r="H61" i="1"/>
  <c r="H85" i="1" s="1"/>
  <c r="H132" i="1" s="1"/>
  <c r="G60" i="1"/>
  <c r="G84" i="1" s="1"/>
  <c r="G131" i="1" s="1"/>
  <c r="J52" i="1"/>
  <c r="J76" i="1" s="1"/>
  <c r="J123" i="1" s="1"/>
  <c r="R58" i="1"/>
  <c r="R82" i="1" s="1"/>
  <c r="R129" i="1" s="1"/>
  <c r="L61" i="1"/>
  <c r="L85" i="1" s="1"/>
  <c r="L132" i="1" s="1"/>
  <c r="O51" i="1"/>
  <c r="O75" i="1" s="1"/>
  <c r="O122" i="1" s="1"/>
  <c r="F63" i="1"/>
  <c r="F87" i="1" s="1"/>
  <c r="F134" i="1" s="1"/>
  <c r="P59" i="1"/>
  <c r="P83" i="1" s="1"/>
  <c r="P130" i="1" s="1"/>
  <c r="H51" i="1"/>
  <c r="H75" i="1" s="1"/>
  <c r="H122" i="1" s="1"/>
  <c r="G64" i="1"/>
  <c r="G88" i="1" s="1"/>
  <c r="G135" i="1" s="1"/>
  <c r="K52" i="1"/>
  <c r="K76" i="1" s="1"/>
  <c r="K123" i="1" s="1"/>
  <c r="J56" i="1"/>
  <c r="J80" i="1" s="1"/>
  <c r="J127" i="1" s="1"/>
  <c r="R57" i="1"/>
  <c r="R81" i="1" s="1"/>
  <c r="R128" i="1" s="1"/>
  <c r="L64" i="1"/>
  <c r="L88" i="1" s="1"/>
  <c r="L135" i="1" s="1"/>
  <c r="T59" i="1"/>
  <c r="T83" i="1" s="1"/>
  <c r="T130" i="1" s="1"/>
  <c r="I63" i="1"/>
  <c r="I87" i="1" s="1"/>
  <c r="I134" i="1" s="1"/>
  <c r="O61" i="1"/>
  <c r="O85" i="1" s="1"/>
  <c r="O132" i="1" s="1"/>
  <c r="F56" i="1"/>
  <c r="F80" i="1" s="1"/>
  <c r="F127" i="1" s="1"/>
  <c r="E58" i="1"/>
  <c r="E82" i="1" s="1"/>
  <c r="E129" i="1" s="1"/>
  <c r="P50" i="1"/>
  <c r="P74" i="1" s="1"/>
  <c r="P121" i="1" s="1"/>
  <c r="P56" i="1"/>
  <c r="P80" i="1" s="1"/>
  <c r="P127" i="1" s="1"/>
  <c r="H53" i="1"/>
  <c r="H77" i="1" s="1"/>
  <c r="H124" i="1" s="1"/>
  <c r="H60" i="1"/>
  <c r="H84" i="1" s="1"/>
  <c r="H131" i="1" s="1"/>
  <c r="G53" i="1"/>
  <c r="G77" i="1" s="1"/>
  <c r="G124" i="1" s="1"/>
  <c r="G63" i="1"/>
  <c r="G87" i="1" s="1"/>
  <c r="G134" i="1" s="1"/>
  <c r="K63" i="1"/>
  <c r="K87" i="1" s="1"/>
  <c r="K134" i="1" s="1"/>
  <c r="K58" i="1"/>
  <c r="K82" i="1" s="1"/>
  <c r="K129" i="1" s="1"/>
  <c r="J62" i="1"/>
  <c r="J86" i="1" s="1"/>
  <c r="J133" i="1" s="1"/>
  <c r="J53" i="1"/>
  <c r="J77" i="1" s="1"/>
  <c r="J124" i="1" s="1"/>
  <c r="R61" i="1"/>
  <c r="R85" i="1" s="1"/>
  <c r="R132" i="1" s="1"/>
  <c r="R63" i="1"/>
  <c r="R87" i="1" s="1"/>
  <c r="R134" i="1" s="1"/>
  <c r="L63" i="1"/>
  <c r="L87" i="1" s="1"/>
  <c r="L134" i="1" s="1"/>
  <c r="L52" i="1"/>
  <c r="L76" i="1" s="1"/>
  <c r="L123" i="1" s="1"/>
  <c r="T60" i="1"/>
  <c r="T84" i="1" s="1"/>
  <c r="T131" i="1" s="1"/>
  <c r="O64" i="1"/>
  <c r="O88" i="1" s="1"/>
  <c r="O135" i="1" s="1"/>
  <c r="I55" i="1"/>
  <c r="I79" i="1" s="1"/>
  <c r="I126" i="1" s="1"/>
  <c r="T58" i="1"/>
  <c r="T82" i="1" s="1"/>
  <c r="T129" i="1" s="1"/>
  <c r="O57" i="1"/>
  <c r="O81" i="1" s="1"/>
  <c r="O128" i="1" s="1"/>
  <c r="O59" i="1"/>
  <c r="O83" i="1" s="1"/>
  <c r="O130" i="1" s="1"/>
  <c r="F49" i="1"/>
  <c r="F73" i="1" s="1"/>
  <c r="F120" i="1" s="1"/>
  <c r="F57" i="1"/>
  <c r="F81" i="1" s="1"/>
  <c r="F128" i="1" s="1"/>
  <c r="H59" i="1"/>
  <c r="H83" i="1" s="1"/>
  <c r="H130" i="1" s="1"/>
  <c r="K50" i="1"/>
  <c r="K74" i="1" s="1"/>
  <c r="K121" i="1" s="1"/>
  <c r="L51" i="1"/>
  <c r="L75" i="1" s="1"/>
  <c r="L122" i="1" s="1"/>
  <c r="I61" i="1"/>
  <c r="I85" i="1" s="1"/>
  <c r="I132" i="1" s="1"/>
  <c r="AB15" i="4"/>
  <c r="AI21" i="4" l="1"/>
  <c r="R10" i="4"/>
  <c r="Q10" i="4"/>
  <c r="AC15" i="4"/>
  <c r="AC18" i="4" l="1"/>
  <c r="AC26" i="4" s="1"/>
  <c r="Y15" i="4"/>
  <c r="Y18" i="4" l="1"/>
  <c r="AA9" i="4" l="1"/>
  <c r="S13" i="4"/>
  <c r="S17" i="4" s="1"/>
  <c r="S18" i="4" s="1"/>
  <c r="L13" i="4"/>
  <c r="J19" i="4"/>
  <c r="Q13" i="4"/>
  <c r="Q17" i="4" s="1"/>
  <c r="Q18" i="4" s="1"/>
  <c r="AB9" i="4" l="1"/>
  <c r="AB17" i="4" s="1"/>
  <c r="AB18" i="4" s="1"/>
  <c r="W9" i="4"/>
  <c r="R13" i="4"/>
  <c r="R17" i="4" s="1"/>
  <c r="R18" i="4" s="1"/>
  <c r="R19" i="4" s="1"/>
  <c r="S19" i="4"/>
  <c r="AA17" i="4"/>
  <c r="AA18" i="4" s="1"/>
  <c r="AB21" i="4" l="1"/>
  <c r="S21" i="4" s="1"/>
  <c r="AB23" i="4"/>
  <c r="H21" i="4"/>
  <c r="Z21" i="4" s="1"/>
  <c r="H24" i="4"/>
  <c r="X9" i="4"/>
  <c r="X17" i="4" s="1"/>
  <c r="X18" i="4" s="1"/>
  <c r="X23" i="4" s="1"/>
  <c r="W17" i="4"/>
  <c r="W18" i="4" s="1"/>
  <c r="AA23" i="4"/>
  <c r="P24" i="4"/>
  <c r="L24" i="4" l="1"/>
  <c r="AD21" i="4"/>
  <c r="L21" i="4"/>
  <c r="W23" i="4"/>
  <c r="AC22" i="4" l="1"/>
  <c r="R22" i="4" s="1"/>
  <c r="AC24" i="4"/>
  <c r="AC19" i="4"/>
  <c r="AD18" i="4" s="1"/>
  <c r="Y22" i="4" l="1"/>
  <c r="AC20" i="4"/>
  <c r="S20" i="4" s="1"/>
  <c r="Q22" i="4"/>
  <c r="S22" i="4"/>
  <c r="Y20" i="4"/>
  <c r="AC25" i="4" l="1"/>
  <c r="Q20" i="4"/>
  <c r="R20" i="4"/>
  <c r="X21" i="4"/>
  <c r="Y21" i="4" s="1"/>
  <c r="S23" i="4"/>
  <c r="Y25" i="4" l="1"/>
  <c r="R21" i="4"/>
  <c r="R23" i="4" s="1"/>
  <c r="C25" i="9" s="1"/>
  <c r="Q21" i="4"/>
  <c r="Q23" i="4" s="1"/>
  <c r="B25" i="9" s="1"/>
  <c r="D25" i="9"/>
  <c r="R25" i="4" l="1"/>
  <c r="C26" i="9" s="1"/>
  <c r="S25" i="4"/>
  <c r="D26" i="9" s="1"/>
  <c r="R26" i="4" l="1"/>
  <c r="C27" i="9" s="1"/>
</calcChain>
</file>

<file path=xl/sharedStrings.xml><?xml version="1.0" encoding="utf-8"?>
<sst xmlns="http://schemas.openxmlformats.org/spreadsheetml/2006/main" count="5540" uniqueCount="255">
  <si>
    <t>保育</t>
    <rPh sb="0" eb="2">
      <t>ホイク</t>
    </rPh>
    <phoneticPr fontId="2"/>
  </si>
  <si>
    <t>２号</t>
    <rPh sb="1" eb="2">
      <t>ゴウ</t>
    </rPh>
    <phoneticPr fontId="2"/>
  </si>
  <si>
    <t>教育</t>
    <rPh sb="0" eb="2">
      <t>キョウイク</t>
    </rPh>
    <phoneticPr fontId="2"/>
  </si>
  <si>
    <t>認子</t>
    <rPh sb="0" eb="2">
      <t>ニンコ</t>
    </rPh>
    <phoneticPr fontId="2"/>
  </si>
  <si>
    <t>年齢区分</t>
    <rPh sb="0" eb="4">
      <t>ネンレイクブン</t>
    </rPh>
    <phoneticPr fontId="2"/>
  </si>
  <si>
    <t>※教育認定子どもの年齢別実員は３歳児：４・５歳児＝1：2とした（３歳児は小数点以下切捨て）。</t>
    <rPh sb="1" eb="3">
      <t>キョウイク</t>
    </rPh>
    <rPh sb="3" eb="5">
      <t>ニンテイ</t>
    </rPh>
    <rPh sb="5" eb="6">
      <t>コ</t>
    </rPh>
    <rPh sb="9" eb="14">
      <t>ネンレイベツジツイン</t>
    </rPh>
    <rPh sb="16" eb="18">
      <t>サイジ</t>
    </rPh>
    <rPh sb="22" eb="24">
      <t>サイジ</t>
    </rPh>
    <rPh sb="33" eb="35">
      <t>サイジ</t>
    </rPh>
    <rPh sb="36" eb="43">
      <t>ショウスウテンイカキリス</t>
    </rPh>
    <phoneticPr fontId="2"/>
  </si>
  <si>
    <t>認子　合計定員一覧</t>
    <rPh sb="0" eb="2">
      <t>ニンコ</t>
    </rPh>
    <rPh sb="3" eb="5">
      <t>ゴウケイ</t>
    </rPh>
    <rPh sb="5" eb="7">
      <t>テイイン</t>
    </rPh>
    <rPh sb="7" eb="9">
      <t>イチラン</t>
    </rPh>
    <phoneticPr fontId="2"/>
  </si>
  <si>
    <t>認子　チーム加配対象人数計算</t>
    <rPh sb="0" eb="2">
      <t>ニンコ</t>
    </rPh>
    <rPh sb="6" eb="8">
      <t>カハイ</t>
    </rPh>
    <rPh sb="8" eb="12">
      <t>タイショウニンズウ</t>
    </rPh>
    <phoneticPr fontId="2"/>
  </si>
  <si>
    <t>認子　チーム加配保教上限計算</t>
    <rPh sb="0" eb="2">
      <t>ニンコ</t>
    </rPh>
    <rPh sb="6" eb="8">
      <t>カハイ</t>
    </rPh>
    <rPh sb="8" eb="9">
      <t>ホ</t>
    </rPh>
    <rPh sb="9" eb="10">
      <t>キョウ</t>
    </rPh>
    <rPh sb="10" eb="12">
      <t>ジョウゲン</t>
    </rPh>
    <rPh sb="12" eb="14">
      <t>ケイサン</t>
    </rPh>
    <phoneticPr fontId="2"/>
  </si>
  <si>
    <t>地域
区分</t>
    <rPh sb="0" eb="2">
      <t>チイキ</t>
    </rPh>
    <rPh sb="3" eb="5">
      <t>クブン</t>
    </rPh>
    <phoneticPr fontId="5"/>
  </si>
  <si>
    <t>定員区分</t>
    <rPh sb="0" eb="2">
      <t>テイイン</t>
    </rPh>
    <rPh sb="2" eb="4">
      <t>クブン</t>
    </rPh>
    <phoneticPr fontId="5"/>
  </si>
  <si>
    <t>認定
区分</t>
    <rPh sb="0" eb="2">
      <t>ニンテイ</t>
    </rPh>
    <rPh sb="3" eb="5">
      <t>クブン</t>
    </rPh>
    <phoneticPr fontId="6"/>
  </si>
  <si>
    <t>年齢区分</t>
    <rPh sb="0" eb="2">
      <t>ネンレイ</t>
    </rPh>
    <rPh sb="2" eb="4">
      <t>クブン</t>
    </rPh>
    <phoneticPr fontId="5"/>
  </si>
  <si>
    <t>①</t>
  </si>
  <si>
    <t>②</t>
  </si>
  <si>
    <t>③</t>
  </si>
  <si>
    <t>④</t>
  </si>
  <si>
    <t>R06
人勧後</t>
    <rPh sb="4" eb="7">
      <t>ジンカンゴ</t>
    </rPh>
    <phoneticPr fontId="2"/>
  </si>
  <si>
    <t>20/100
地域</t>
  </si>
  <si>
    <t>　15人
　　まで</t>
    <rPh sb="3" eb="4">
      <t>ニン</t>
    </rPh>
    <phoneticPr fontId="5"/>
  </si>
  <si>
    <t>1号</t>
    <rPh sb="1" eb="2">
      <t>ゴウ</t>
    </rPh>
    <phoneticPr fontId="6"/>
  </si>
  <si>
    <t>４歳以上児</t>
    <rPh sb="1" eb="2">
      <t>サイ</t>
    </rPh>
    <rPh sb="2" eb="4">
      <t>イジョウ</t>
    </rPh>
    <rPh sb="4" eb="5">
      <t>ジ</t>
    </rPh>
    <phoneticPr fontId="5"/>
  </si>
  <si>
    <t>３歳児</t>
    <rPh sb="1" eb="3">
      <t>サイジ</t>
    </rPh>
    <phoneticPr fontId="5"/>
  </si>
  <si>
    <t>　16人
　　から
　25人
　　まで</t>
    <rPh sb="3" eb="4">
      <t>ニン</t>
    </rPh>
    <rPh sb="13" eb="14">
      <t>ニン</t>
    </rPh>
    <phoneticPr fontId="5"/>
  </si>
  <si>
    <t>　26人
　　から
　35人
　　まで</t>
    <rPh sb="3" eb="4">
      <t>ニン</t>
    </rPh>
    <rPh sb="13" eb="14">
      <t>ニン</t>
    </rPh>
    <phoneticPr fontId="5"/>
  </si>
  <si>
    <t>　36人
　　から
　45人
　　まで</t>
    <rPh sb="3" eb="4">
      <t>ニン</t>
    </rPh>
    <rPh sb="13" eb="14">
      <t>ニン</t>
    </rPh>
    <phoneticPr fontId="5"/>
  </si>
  <si>
    <t>　46人
　　から
　60人
　　まで</t>
    <rPh sb="3" eb="4">
      <t>ニン</t>
    </rPh>
    <rPh sb="13" eb="14">
      <t>ニン</t>
    </rPh>
    <phoneticPr fontId="5"/>
  </si>
  <si>
    <t>　61人
　　から
　75人
　　まで</t>
    <rPh sb="3" eb="4">
      <t>ニン</t>
    </rPh>
    <rPh sb="13" eb="14">
      <t>ニン</t>
    </rPh>
    <phoneticPr fontId="5"/>
  </si>
  <si>
    <t>　76人
　　から
　90人
　　まで</t>
    <rPh sb="3" eb="4">
      <t>ニン</t>
    </rPh>
    <rPh sb="13" eb="14">
      <t>ニン</t>
    </rPh>
    <phoneticPr fontId="5"/>
  </si>
  <si>
    <t>　91人
　　から
　105人
　　まで</t>
    <rPh sb="3" eb="4">
      <t>ニン</t>
    </rPh>
    <rPh sb="14" eb="15">
      <t>ニン</t>
    </rPh>
    <phoneticPr fontId="5"/>
  </si>
  <si>
    <t>　106人
　　から
　120人
　　まで</t>
    <rPh sb="4" eb="5">
      <t>ニン</t>
    </rPh>
    <rPh sb="15" eb="16">
      <t>ニン</t>
    </rPh>
    <phoneticPr fontId="5"/>
  </si>
  <si>
    <t>　121人
　　から
　135人
　　まで</t>
    <rPh sb="4" eb="5">
      <t>ニン</t>
    </rPh>
    <rPh sb="15" eb="16">
      <t>ニン</t>
    </rPh>
    <phoneticPr fontId="5"/>
  </si>
  <si>
    <t>　136人
　　から
　150人
　　まで</t>
    <rPh sb="4" eb="5">
      <t>ニン</t>
    </rPh>
    <rPh sb="15" eb="16">
      <t>ニン</t>
    </rPh>
    <phoneticPr fontId="5"/>
  </si>
  <si>
    <t>　151人
　　から
　180人
　　まで</t>
    <rPh sb="4" eb="5">
      <t>ニン</t>
    </rPh>
    <rPh sb="15" eb="16">
      <t>ニン</t>
    </rPh>
    <phoneticPr fontId="5"/>
  </si>
  <si>
    <t>　181人
　　から
　210人
　　まで</t>
    <rPh sb="4" eb="5">
      <t>ニン</t>
    </rPh>
    <rPh sb="15" eb="16">
      <t>ニン</t>
    </rPh>
    <phoneticPr fontId="5"/>
  </si>
  <si>
    <t>　211人
　　から
　240人
　　まで</t>
    <rPh sb="4" eb="5">
      <t>ニン</t>
    </rPh>
    <rPh sb="15" eb="16">
      <t>ニン</t>
    </rPh>
    <phoneticPr fontId="5"/>
  </si>
  <si>
    <t>　241人
　　から
　270人
　　まで</t>
    <rPh sb="4" eb="5">
      <t>ニン</t>
    </rPh>
    <rPh sb="15" eb="16">
      <t>ニン</t>
    </rPh>
    <phoneticPr fontId="5"/>
  </si>
  <si>
    <t>　271人
　　から
　300人
　　まで</t>
    <rPh sb="4" eb="5">
      <t>ニン</t>
    </rPh>
    <rPh sb="15" eb="16">
      <t>ニン</t>
    </rPh>
    <phoneticPr fontId="5"/>
  </si>
  <si>
    <t>　301人
　　以上</t>
  </si>
  <si>
    <t>16/100
地域</t>
  </si>
  <si>
    <t>15/100
地域</t>
  </si>
  <si>
    <t>12/100
地域</t>
  </si>
  <si>
    <t>10/100
地域</t>
  </si>
  <si>
    <t>6/100
地域</t>
  </si>
  <si>
    <t>3/100
地域</t>
  </si>
  <si>
    <t>その他地域</t>
    <rPh sb="2" eb="3">
      <t>ホカ</t>
    </rPh>
    <rPh sb="3" eb="5">
      <t>チイキ</t>
    </rPh>
    <phoneticPr fontId="5"/>
  </si>
  <si>
    <t>その他地域</t>
  </si>
  <si>
    <t>全地域区分平均</t>
    <rPh sb="0" eb="7">
      <t>ゼンチイキクブンヘイキン</t>
    </rPh>
    <phoneticPr fontId="2"/>
  </si>
  <si>
    <t>R06</t>
  </si>
  <si>
    <t xml:space="preserve">
　10人
　　まで</t>
    <rPh sb="4" eb="5">
      <t>ニン</t>
    </rPh>
    <phoneticPr fontId="5"/>
  </si>
  <si>
    <t>2号</t>
    <rPh sb="1" eb="2">
      <t>ゴウ</t>
    </rPh>
    <phoneticPr fontId="6"/>
  </si>
  <si>
    <t xml:space="preserve">
　10人
　　まで</t>
  </si>
  <si>
    <t>3号</t>
    <rPh sb="1" eb="2">
      <t>ゴウ</t>
    </rPh>
    <phoneticPr fontId="6"/>
  </si>
  <si>
    <t>１、２歳児</t>
    <rPh sb="3" eb="5">
      <t>サイジ</t>
    </rPh>
    <phoneticPr fontId="5"/>
  </si>
  <si>
    <t>乳児</t>
    <rPh sb="0" eb="2">
      <t>ニュウジ</t>
    </rPh>
    <phoneticPr fontId="5"/>
  </si>
  <si>
    <t>　11人
　　から
　20人
　　まで</t>
    <rPh sb="3" eb="4">
      <t>ニン</t>
    </rPh>
    <rPh sb="13" eb="14">
      <t>ニン</t>
    </rPh>
    <phoneticPr fontId="5"/>
  </si>
  <si>
    <t>　11人
　　から
　20人
　　まで</t>
  </si>
  <si>
    <t>　21人
　　から
　30人
　　まで</t>
    <rPh sb="3" eb="4">
      <t>ニン</t>
    </rPh>
    <rPh sb="13" eb="14">
      <t>ニン</t>
    </rPh>
    <phoneticPr fontId="5"/>
  </si>
  <si>
    <t>　21人
　　から
　30人
　　まで</t>
  </si>
  <si>
    <t>　31人
　　から
　40人
　　まで</t>
    <rPh sb="3" eb="4">
      <t>ニン</t>
    </rPh>
    <rPh sb="13" eb="14">
      <t>ニン</t>
    </rPh>
    <phoneticPr fontId="5"/>
  </si>
  <si>
    <t>　31人
　　から
　40人
　　まで</t>
  </si>
  <si>
    <t>　41人
　　から
　50人
　　まで</t>
    <rPh sb="3" eb="4">
      <t>ニン</t>
    </rPh>
    <rPh sb="13" eb="14">
      <t>ニン</t>
    </rPh>
    <phoneticPr fontId="5"/>
  </si>
  <si>
    <t>　41人
　　から
　50人
　　まで</t>
  </si>
  <si>
    <t>　51人
　　から
　60人
　　まで</t>
    <rPh sb="3" eb="4">
      <t>ニン</t>
    </rPh>
    <rPh sb="13" eb="14">
      <t>ニン</t>
    </rPh>
    <phoneticPr fontId="5"/>
  </si>
  <si>
    <t>　51人
　　から
　60人
　　まで</t>
  </si>
  <si>
    <t>　61人
　　から
　70人
　　まで</t>
    <rPh sb="3" eb="4">
      <t>ニン</t>
    </rPh>
    <rPh sb="13" eb="14">
      <t>ニン</t>
    </rPh>
    <phoneticPr fontId="5"/>
  </si>
  <si>
    <t>　61人
　　から
　70人
　　まで</t>
  </si>
  <si>
    <t>　71人
　　から
　80人
　　まで</t>
    <rPh sb="3" eb="4">
      <t>ニン</t>
    </rPh>
    <rPh sb="13" eb="14">
      <t>ニン</t>
    </rPh>
    <phoneticPr fontId="5"/>
  </si>
  <si>
    <t>　71人
　　から
　80人
　　まで</t>
  </si>
  <si>
    <t>　81人
　　から
　90人
　　まで</t>
    <rPh sb="3" eb="4">
      <t>ニン</t>
    </rPh>
    <rPh sb="13" eb="14">
      <t>ニン</t>
    </rPh>
    <phoneticPr fontId="5"/>
  </si>
  <si>
    <t>　81人
　　から
　90人
　　まで</t>
  </si>
  <si>
    <t>　91人
　　から
　100人
　　まで</t>
    <rPh sb="3" eb="4">
      <t>ニン</t>
    </rPh>
    <rPh sb="14" eb="15">
      <t>ニン</t>
    </rPh>
    <phoneticPr fontId="5"/>
  </si>
  <si>
    <t>　91人
　　から
　100人
　　まで</t>
  </si>
  <si>
    <t>　101人
　　から
　110人
　　まで</t>
    <rPh sb="4" eb="5">
      <t>ニン</t>
    </rPh>
    <rPh sb="15" eb="16">
      <t>ニン</t>
    </rPh>
    <phoneticPr fontId="5"/>
  </si>
  <si>
    <t>　101人
　　から
　110人
　　まで</t>
  </si>
  <si>
    <t>　111人
　　から
　120人
　　まで</t>
    <rPh sb="4" eb="5">
      <t>ニン</t>
    </rPh>
    <rPh sb="15" eb="16">
      <t>ニン</t>
    </rPh>
    <phoneticPr fontId="5"/>
  </si>
  <si>
    <t>　111人
　　から
　120人
　　まで</t>
  </si>
  <si>
    <t>　121人
　　から
　130人
　　まで</t>
    <rPh sb="4" eb="5">
      <t>ニン</t>
    </rPh>
    <rPh sb="15" eb="16">
      <t>ニン</t>
    </rPh>
    <phoneticPr fontId="5"/>
  </si>
  <si>
    <t>　121人
　　から
　130人
　　まで</t>
  </si>
  <si>
    <t>　131人
　　から
　140人
　　まで</t>
    <rPh sb="4" eb="5">
      <t>ニン</t>
    </rPh>
    <rPh sb="15" eb="16">
      <t>ニン</t>
    </rPh>
    <phoneticPr fontId="5"/>
  </si>
  <si>
    <t>　131人
　　から
　140人
　　まで</t>
  </si>
  <si>
    <t>　141人
　　から
　150人
　　まで</t>
    <rPh sb="4" eb="5">
      <t>ニン</t>
    </rPh>
    <rPh sb="15" eb="16">
      <t>ニン</t>
    </rPh>
    <phoneticPr fontId="5"/>
  </si>
  <si>
    <t>　141人
　　から
　150人
　　まで</t>
  </si>
  <si>
    <t>　151人
　　から
　160人
　　まで</t>
    <rPh sb="4" eb="5">
      <t>ニン</t>
    </rPh>
    <rPh sb="15" eb="16">
      <t>ニン</t>
    </rPh>
    <phoneticPr fontId="5"/>
  </si>
  <si>
    <t>　151人
　　から
　160人
　　まで</t>
  </si>
  <si>
    <t>　161人
　　から
　170人
　　まで</t>
    <rPh sb="4" eb="5">
      <t>ニン</t>
    </rPh>
    <rPh sb="15" eb="16">
      <t>ニン</t>
    </rPh>
    <phoneticPr fontId="5"/>
  </si>
  <si>
    <t>　161人
　　から
　170人
　　まで</t>
  </si>
  <si>
    <t>　171人
　　以上</t>
    <rPh sb="4" eb="5">
      <t>ニン</t>
    </rPh>
    <rPh sb="8" eb="10">
      <t>イジョウ</t>
    </rPh>
    <phoneticPr fontId="5"/>
  </si>
  <si>
    <t>　171人
　　以上</t>
  </si>
  <si>
    <t>その他
地域</t>
    <rPh sb="2" eb="3">
      <t>タ</t>
    </rPh>
    <phoneticPr fontId="5"/>
  </si>
  <si>
    <t>その他
地域</t>
  </si>
  <si>
    <t>全地域区分平均</t>
    <rPh sb="0" eb="7">
      <t>ゼンチイキクブンヘイキン</t>
    </rPh>
    <phoneticPr fontId="5"/>
  </si>
  <si>
    <t xml:space="preserve">
　10人
　　まで</t>
    <rPh sb="5" eb="6">
      <t>ニン</t>
    </rPh>
    <phoneticPr fontId="5"/>
  </si>
  <si>
    <t>定員</t>
    <rPh sb="0" eb="2">
      <t>テイイン</t>
    </rPh>
    <phoneticPr fontId="2"/>
  </si>
  <si>
    <t>年齢</t>
    <rPh sb="0" eb="2">
      <t>ネンレイ</t>
    </rPh>
    <phoneticPr fontId="2"/>
  </si>
  <si>
    <t>90人以下</t>
    <rPh sb="2" eb="5">
      <t>ニンイカ</t>
    </rPh>
    <phoneticPr fontId="2"/>
  </si>
  <si>
    <t>66/40
※土児50％</t>
    <rPh sb="7" eb="8">
      <t>ド</t>
    </rPh>
    <rPh sb="8" eb="9">
      <t>ジ</t>
    </rPh>
    <phoneticPr fontId="2"/>
  </si>
  <si>
    <t>1人</t>
    <rPh sb="1" eb="2">
      <t>ニン</t>
    </rPh>
    <phoneticPr fontId="2"/>
  </si>
  <si>
    <t>2人</t>
    <rPh sb="1" eb="2">
      <t>ニン</t>
    </rPh>
    <phoneticPr fontId="2"/>
  </si>
  <si>
    <t>3人</t>
    <rPh sb="1" eb="2">
      <t>ニン</t>
    </rPh>
    <phoneticPr fontId="2"/>
  </si>
  <si>
    <t>3.5人</t>
    <rPh sb="3" eb="4">
      <t>ニン</t>
    </rPh>
    <phoneticPr fontId="2"/>
  </si>
  <si>
    <t>5人</t>
    <rPh sb="1" eb="2">
      <t>ニン</t>
    </rPh>
    <phoneticPr fontId="2"/>
  </si>
  <si>
    <t>6人</t>
    <rPh sb="1" eb="2">
      <t>ニン</t>
    </rPh>
    <phoneticPr fontId="2"/>
  </si>
  <si>
    <t>8人</t>
    <rPh sb="1" eb="2">
      <t>ニン</t>
    </rPh>
    <phoneticPr fontId="2"/>
  </si>
  <si>
    <t>チーム加配加算上限人数</t>
    <rPh sb="3" eb="11">
      <t>カハイカサンジョウゲンニンズウ</t>
    </rPh>
    <phoneticPr fontId="2"/>
  </si>
  <si>
    <t>実員率</t>
    <rPh sb="0" eb="3">
      <t>ジツインリツ</t>
    </rPh>
    <phoneticPr fontId="2"/>
  </si>
  <si>
    <t>要配置
+90人以下</t>
    <rPh sb="0" eb="3">
      <t>ヨウハイチ</t>
    </rPh>
    <rPh sb="7" eb="10">
      <t>ニンイカ</t>
    </rPh>
    <phoneticPr fontId="2"/>
  </si>
  <si>
    <t>地域区分</t>
    <rPh sb="0" eb="4">
      <t>チイキクブン</t>
    </rPh>
    <phoneticPr fontId="2"/>
  </si>
  <si>
    <t>保育</t>
    <rPh sb="0" eb="2">
      <t>ホイク</t>
    </rPh>
    <phoneticPr fontId="5"/>
  </si>
  <si>
    <t>教育定員</t>
    <rPh sb="0" eb="4">
      <t>キョウイクテイイン</t>
    </rPh>
    <phoneticPr fontId="2"/>
  </si>
  <si>
    <t>保育定員</t>
    <rPh sb="0" eb="4">
      <t>ホイクテイイン</t>
    </rPh>
    <phoneticPr fontId="2"/>
  </si>
  <si>
    <t>合計</t>
    <rPh sb="0" eb="2">
      <t>ゴウケイ</t>
    </rPh>
    <phoneticPr fontId="5"/>
  </si>
  <si>
    <t>実員</t>
    <rPh sb="0" eb="2">
      <t>ジツイン</t>
    </rPh>
    <phoneticPr fontId="5"/>
  </si>
  <si>
    <t>年齢区分</t>
    <rPh sb="0" eb="4">
      <t>ネンレイクブン</t>
    </rPh>
    <phoneticPr fontId="5"/>
  </si>
  <si>
    <t>学齢</t>
    <rPh sb="0" eb="2">
      <t>ガクレイ</t>
    </rPh>
    <phoneticPr fontId="5"/>
  </si>
  <si>
    <t>3歳児</t>
    <rPh sb="1" eb="3">
      <t>サイジ</t>
    </rPh>
    <phoneticPr fontId="5"/>
  </si>
  <si>
    <t>4歳児</t>
    <rPh sb="1" eb="3">
      <t>サイジ</t>
    </rPh>
    <phoneticPr fontId="5"/>
  </si>
  <si>
    <t>5歳児</t>
    <rPh sb="1" eb="3">
      <t>サイジ</t>
    </rPh>
    <phoneticPr fontId="5"/>
  </si>
  <si>
    <t>0歳児</t>
    <rPh sb="1" eb="3">
      <t>サイジ</t>
    </rPh>
    <phoneticPr fontId="5"/>
  </si>
  <si>
    <t>1歳児</t>
    <rPh sb="1" eb="3">
      <t>サイジ</t>
    </rPh>
    <phoneticPr fontId="5"/>
  </si>
  <si>
    <t>2歳児</t>
    <rPh sb="1" eb="3">
      <t>サイジ</t>
    </rPh>
    <phoneticPr fontId="5"/>
  </si>
  <si>
    <t>1号：2号：3号比率</t>
    <rPh sb="8" eb="10">
      <t>ヒリツ</t>
    </rPh>
    <phoneticPr fontId="5"/>
  </si>
  <si>
    <t>小計</t>
    <rPh sb="0" eb="2">
      <t>ショウケイ</t>
    </rPh>
    <phoneticPr fontId="5"/>
  </si>
  <si>
    <t>実員率</t>
    <rPh sb="0" eb="3">
      <t>ジツインリツ</t>
    </rPh>
    <phoneticPr fontId="5"/>
  </si>
  <si>
    <t>定員超過調整率</t>
    <rPh sb="0" eb="7">
      <t>テイインチョウカチョウセイリツ</t>
    </rPh>
    <phoneticPr fontId="5"/>
  </si>
  <si>
    <t>単価</t>
    <rPh sb="0" eb="2">
      <t>タンカ</t>
    </rPh>
    <phoneticPr fontId="5"/>
  </si>
  <si>
    <t>人</t>
    <rPh sb="0" eb="1">
      <t>ニン</t>
    </rPh>
    <phoneticPr fontId="5"/>
  </si>
  <si>
    <t>定員を恒常的に超過する場合に係る別に定める調整率 　認定こども園（教育標準時間認定）</t>
    <rPh sb="21" eb="23">
      <t>チョウセイ</t>
    </rPh>
    <rPh sb="23" eb="24">
      <t>リツ</t>
    </rPh>
    <phoneticPr fontId="2"/>
  </si>
  <si>
    <t>利用子ども数</t>
    <rPh sb="0" eb="2">
      <t>リヨウ</t>
    </rPh>
    <rPh sb="2" eb="3">
      <t>コ</t>
    </rPh>
    <rPh sb="5" eb="6">
      <t>スウ</t>
    </rPh>
    <phoneticPr fontId="2"/>
  </si>
  <si>
    <t>15人
　まで</t>
  </si>
  <si>
    <t>16人
　から
25人
　まで</t>
  </si>
  <si>
    <t>26人
　から
35人
　まで</t>
  </si>
  <si>
    <t>36人
　から
45人
　まで</t>
  </si>
  <si>
    <t>46人
　から
60人
　まで</t>
  </si>
  <si>
    <t>61人
　から
75人
　まで</t>
  </si>
  <si>
    <t>76人
　から
90人
　まで</t>
  </si>
  <si>
    <t>91人
　から
105人
　まで</t>
  </si>
  <si>
    <t>106人
　から
120人
　まで</t>
  </si>
  <si>
    <t>121人
　から
135人
　まで</t>
  </si>
  <si>
    <t>136人
　から
150人
　まで</t>
  </si>
  <si>
    <t>151人
　から
180人
　まで</t>
  </si>
  <si>
    <t>181人
　から
210人
　まで</t>
  </si>
  <si>
    <t>211人
　から
240人
　まで</t>
  </si>
  <si>
    <t>241人
　から
270人
　まで</t>
  </si>
  <si>
    <t>271人
　から
300人
　まで</t>
  </si>
  <si>
    <t>301人
　以上</t>
  </si>
  <si>
    <t>定員を恒常的に超過する場合に係る別に定める調整率 　認定こども園（保育認定）</t>
  </si>
  <si>
    <t>地域
区分</t>
  </si>
  <si>
    <t>　10人
　　まで</t>
    <rPh sb="3" eb="4">
      <t>ニン</t>
    </rPh>
    <phoneticPr fontId="5"/>
  </si>
  <si>
    <t>　4１人
　　から
　50人
　　まで</t>
    <rPh sb="3" eb="4">
      <t>ニン</t>
    </rPh>
    <rPh sb="13" eb="14">
      <t>ニン</t>
    </rPh>
    <phoneticPr fontId="5"/>
  </si>
  <si>
    <t>定員超過調整前</t>
    <rPh sb="0" eb="2">
      <t>テイイン</t>
    </rPh>
    <rPh sb="2" eb="4">
      <t>チョウカ</t>
    </rPh>
    <rPh sb="4" eb="6">
      <t>チョウセイ</t>
    </rPh>
    <rPh sb="6" eb="7">
      <t>マエ</t>
    </rPh>
    <phoneticPr fontId="5"/>
  </si>
  <si>
    <t>定員超過調整後</t>
    <rPh sb="0" eb="7">
      <t>テイインチョウカチョウセイゴ</t>
    </rPh>
    <phoneticPr fontId="5"/>
  </si>
  <si>
    <t>調整率</t>
    <rPh sb="0" eb="3">
      <t>チョウセイリツ</t>
    </rPh>
    <phoneticPr fontId="5"/>
  </si>
  <si>
    <t>実調整率</t>
    <rPh sb="0" eb="1">
      <t>ジツ</t>
    </rPh>
    <rPh sb="1" eb="4">
      <t>チョウセイリツ</t>
    </rPh>
    <phoneticPr fontId="5"/>
  </si>
  <si>
    <t>基本分単価合計（月）</t>
    <rPh sb="0" eb="7">
      <t>キホンブンタンカゴウケイ</t>
    </rPh>
    <rPh sb="8" eb="9">
      <t>ツキ</t>
    </rPh>
    <phoneticPr fontId="5"/>
  </si>
  <si>
    <t>人数</t>
    <rPh sb="0" eb="2">
      <t>ニンズウ</t>
    </rPh>
    <phoneticPr fontId="5"/>
  </si>
  <si>
    <t>年齢区分小計</t>
    <rPh sb="0" eb="2">
      <t>ネンレイ</t>
    </rPh>
    <rPh sb="2" eb="4">
      <t>クブン</t>
    </rPh>
    <rPh sb="4" eb="6">
      <t>ショウケイ</t>
    </rPh>
    <phoneticPr fontId="5"/>
  </si>
  <si>
    <t>認定区分小計</t>
    <rPh sb="0" eb="2">
      <t>ニンテイ</t>
    </rPh>
    <rPh sb="2" eb="4">
      <t>クブン</t>
    </rPh>
    <rPh sb="4" eb="5">
      <t>ショウ</t>
    </rPh>
    <rPh sb="5" eb="6">
      <t>ケイ</t>
    </rPh>
    <phoneticPr fontId="5"/>
  </si>
  <si>
    <t>認定区分小計</t>
    <rPh sb="0" eb="6">
      <t>ニンテイクブンショウケイ</t>
    </rPh>
    <phoneticPr fontId="5"/>
  </si>
  <si>
    <t>列数</t>
    <rPh sb="0" eb="2">
      <t>レツスウ</t>
    </rPh>
    <phoneticPr fontId="5"/>
  </si>
  <si>
    <t>定員区分</t>
    <rPh sb="0" eb="4">
      <t>テイインクブン</t>
    </rPh>
    <phoneticPr fontId="5"/>
  </si>
  <si>
    <t>教職員数</t>
    <rPh sb="0" eb="4">
      <t>キョウショクインスウ</t>
    </rPh>
    <phoneticPr fontId="5"/>
  </si>
  <si>
    <t>定員基準</t>
    <rPh sb="0" eb="4">
      <t>テイインキジュン</t>
    </rPh>
    <phoneticPr fontId="5"/>
  </si>
  <si>
    <t>実員基準</t>
    <rPh sb="0" eb="4">
      <t>ジツインキジュン</t>
    </rPh>
    <phoneticPr fontId="5"/>
  </si>
  <si>
    <t>3歳児配置改善無</t>
    <rPh sb="1" eb="8">
      <t>サイジハイチカイゼンナシ</t>
    </rPh>
    <phoneticPr fontId="5"/>
  </si>
  <si>
    <t>あり</t>
    <phoneticPr fontId="5"/>
  </si>
  <si>
    <t>実配置</t>
    <rPh sb="0" eb="3">
      <t>ジツハイチ</t>
    </rPh>
    <phoneticPr fontId="5"/>
  </si>
  <si>
    <t>園長</t>
    <rPh sb="0" eb="2">
      <t>エンチョウ</t>
    </rPh>
    <phoneticPr fontId="5"/>
  </si>
  <si>
    <r>
      <t>学級編成加算対象上限人数</t>
    </r>
    <r>
      <rPr>
        <sz val="7"/>
        <color theme="1"/>
        <rFont val="游ゴシック"/>
        <family val="3"/>
        <charset val="128"/>
        <scheme val="minor"/>
      </rPr>
      <t>（1・2号定員合計が35人以上300人以下）</t>
    </r>
    <rPh sb="0" eb="6">
      <t>ガッキュウヘンセイカサン</t>
    </rPh>
    <rPh sb="6" eb="8">
      <t>タイショウ</t>
    </rPh>
    <rPh sb="8" eb="12">
      <t>ジョウゲンニンズウ</t>
    </rPh>
    <rPh sb="16" eb="17">
      <t>ゴウ</t>
    </rPh>
    <rPh sb="17" eb="21">
      <t>テイインゴウケイ</t>
    </rPh>
    <rPh sb="24" eb="25">
      <t>ニン</t>
    </rPh>
    <rPh sb="25" eb="27">
      <t>イジョウ</t>
    </rPh>
    <rPh sb="30" eb="31">
      <t>ニン</t>
    </rPh>
    <rPh sb="31" eb="33">
      <t>イカ</t>
    </rPh>
    <phoneticPr fontId="5"/>
  </si>
  <si>
    <t>専任</t>
  </si>
  <si>
    <t>(小数点以下第一位表示)</t>
    <rPh sb="1" eb="11">
      <t>ショウスウテンイカダイイチイヒョウジ</t>
    </rPh>
    <phoneticPr fontId="5"/>
  </si>
  <si>
    <t>四捨五入</t>
    <rPh sb="0" eb="4">
      <t>シシャゴニュウ</t>
    </rPh>
    <phoneticPr fontId="5"/>
  </si>
  <si>
    <t>定員基準における3歳児配置改善加算割合（3歳児実員60人ごとに1人分達成）</t>
    <rPh sb="0" eb="4">
      <t>テイインキジュン</t>
    </rPh>
    <rPh sb="9" eb="17">
      <t>サイジハイチカイゼンカサン</t>
    </rPh>
    <rPh sb="17" eb="19">
      <t>ワリアイ</t>
    </rPh>
    <rPh sb="21" eb="25">
      <t>サイジジツイン</t>
    </rPh>
    <rPh sb="27" eb="28">
      <t>ニン</t>
    </rPh>
    <rPh sb="32" eb="36">
      <t>ニンブンタッセイ</t>
    </rPh>
    <phoneticPr fontId="5"/>
  </si>
  <si>
    <t>保育教諭区分</t>
    <rPh sb="0" eb="6">
      <t>ホイクキョウユクブン</t>
    </rPh>
    <phoneticPr fontId="5"/>
  </si>
  <si>
    <t>-</t>
    <phoneticPr fontId="5"/>
  </si>
  <si>
    <t>子育て支援員のチーム保育読み込み可否</t>
    <rPh sb="0" eb="2">
      <t>コソダ</t>
    </rPh>
    <rPh sb="3" eb="6">
      <t>シエンイン</t>
    </rPh>
    <phoneticPr fontId="5"/>
  </si>
  <si>
    <t>区分</t>
    <rPh sb="0" eb="2">
      <t>クブン</t>
    </rPh>
    <phoneticPr fontId="5"/>
  </si>
  <si>
    <t>年間差額</t>
    <rPh sb="0" eb="4">
      <t>ネンカンサガク</t>
    </rPh>
    <phoneticPr fontId="5"/>
  </si>
  <si>
    <t>90人以下：常勤換算?</t>
    <rPh sb="2" eb="5">
      <t>ニンイカ</t>
    </rPh>
    <rPh sb="6" eb="10">
      <t>ジョウキンカンサン</t>
    </rPh>
    <phoneticPr fontId="5"/>
  </si>
  <si>
    <t>保育標準：常勤換算?</t>
    <rPh sb="0" eb="2">
      <t>ホイク</t>
    </rPh>
    <rPh sb="2" eb="4">
      <t>ヒョウジュン</t>
    </rPh>
    <rPh sb="5" eb="9">
      <t>ジョウキンカンサン</t>
    </rPh>
    <phoneticPr fontId="5"/>
  </si>
  <si>
    <t>チーム加配：常勤換算!</t>
    <rPh sb="3" eb="5">
      <t>カハイ</t>
    </rPh>
    <rPh sb="6" eb="10">
      <t>ジョウキンカンサン</t>
    </rPh>
    <phoneticPr fontId="5"/>
  </si>
  <si>
    <t>兼任園長代理：常勤！</t>
    <rPh sb="0" eb="2">
      <t>ケンニン</t>
    </rPh>
    <rPh sb="2" eb="4">
      <t>エンチョウ</t>
    </rPh>
    <rPh sb="4" eb="6">
      <t>ダイリ</t>
    </rPh>
    <rPh sb="7" eb="9">
      <t>ジョウキン</t>
    </rPh>
    <phoneticPr fontId="5"/>
  </si>
  <si>
    <t>基本分単価内小計</t>
    <rPh sb="0" eb="6">
      <t>キホンブンタンカナイ</t>
    </rPh>
    <rPh sb="6" eb="8">
      <t>ショウケイ</t>
    </rPh>
    <phoneticPr fontId="5"/>
  </si>
  <si>
    <t>主幹専任化：0.5+1</t>
    <rPh sb="0" eb="2">
      <t>シュカン</t>
    </rPh>
    <rPh sb="2" eb="5">
      <t>センニンカ</t>
    </rPh>
    <phoneticPr fontId="5"/>
  </si>
  <si>
    <t>要配置
常勤！
主幹含</t>
    <rPh sb="0" eb="3">
      <t>ヨウハイチ</t>
    </rPh>
    <rPh sb="4" eb="6">
      <t>ジョウキン</t>
    </rPh>
    <rPh sb="8" eb="11">
      <t>シュカンフク</t>
    </rPh>
    <phoneticPr fontId="5"/>
  </si>
  <si>
    <t>施設給付最大キャパ</t>
    <rPh sb="0" eb="2">
      <t>シセツ</t>
    </rPh>
    <rPh sb="2" eb="4">
      <t>キュウフ</t>
    </rPh>
    <rPh sb="4" eb="6">
      <t>サイダイ</t>
    </rPh>
    <phoneticPr fontId="5"/>
  </si>
  <si>
    <t>学級編成加算：常勤！</t>
    <rPh sb="0" eb="6">
      <t>ガッキュウヘンセイカサン</t>
    </rPh>
    <rPh sb="7" eb="9">
      <t>ジョウキン</t>
    </rPh>
    <phoneticPr fontId="5"/>
  </si>
  <si>
    <t>3歳児配置改善：常勤換算</t>
    <rPh sb="1" eb="3">
      <t>サイジ</t>
    </rPh>
    <rPh sb="3" eb="5">
      <t>ハイチ</t>
    </rPh>
    <rPh sb="5" eb="7">
      <t>カイゼン</t>
    </rPh>
    <rPh sb="8" eb="10">
      <t>ジョウキン</t>
    </rPh>
    <rPh sb="10" eb="12">
      <t>カンサン</t>
    </rPh>
    <phoneticPr fontId="5"/>
  </si>
  <si>
    <t>チーム加配上限基準</t>
    <rPh sb="3" eb="7">
      <t>カハイジョウゲン</t>
    </rPh>
    <rPh sb="7" eb="9">
      <t>キジュン</t>
    </rPh>
    <phoneticPr fontId="5"/>
  </si>
  <si>
    <t>加配上限</t>
    <rPh sb="0" eb="2">
      <t>カハイ</t>
    </rPh>
    <rPh sb="2" eb="4">
      <t>ジョウゲン</t>
    </rPh>
    <phoneticPr fontId="5"/>
  </si>
  <si>
    <t>チーム加配実員率</t>
    <rPh sb="3" eb="5">
      <t>カハイ</t>
    </rPh>
    <rPh sb="5" eb="7">
      <t>ジツイン</t>
    </rPh>
    <rPh sb="7" eb="8">
      <t>リツ</t>
    </rPh>
    <phoneticPr fontId="5"/>
  </si>
  <si>
    <t>施設給付想定人数超過保育教諭人数</t>
    <rPh sb="0" eb="16">
      <t>シセツキュウフソウテイニンズウチョウカホイクキョウユニンズウ</t>
    </rPh>
    <phoneticPr fontId="5"/>
  </si>
  <si>
    <t>3歳児配置改善実員率</t>
    <rPh sb="1" eb="3">
      <t>サイジ</t>
    </rPh>
    <rPh sb="3" eb="5">
      <t>ハイチ</t>
    </rPh>
    <rPh sb="5" eb="7">
      <t>カイゼン</t>
    </rPh>
    <rPh sb="7" eb="9">
      <t>ジツイン</t>
    </rPh>
    <rPh sb="9" eb="10">
      <t>リツ</t>
    </rPh>
    <phoneticPr fontId="5"/>
  </si>
  <si>
    <t>基本分単価内保育教諭、実数－実員要配置</t>
    <rPh sb="0" eb="2">
      <t>キホン</t>
    </rPh>
    <rPh sb="2" eb="3">
      <t>ブン</t>
    </rPh>
    <rPh sb="3" eb="5">
      <t>タンカ</t>
    </rPh>
    <rPh sb="5" eb="6">
      <t>ナイ</t>
    </rPh>
    <rPh sb="6" eb="8">
      <t>ホイク</t>
    </rPh>
    <rPh sb="8" eb="10">
      <t>キョウユ</t>
    </rPh>
    <rPh sb="11" eb="13">
      <t>ジッスウ</t>
    </rPh>
    <rPh sb="14" eb="19">
      <t>ジツインヨウハイチ</t>
    </rPh>
    <phoneticPr fontId="5"/>
  </si>
  <si>
    <t>1号定員区分最大人数</t>
    <rPh sb="1" eb="2">
      <t>ゴウ</t>
    </rPh>
    <rPh sb="2" eb="4">
      <t>テイイン</t>
    </rPh>
    <rPh sb="4" eb="6">
      <t>クブン</t>
    </rPh>
    <rPh sb="6" eb="8">
      <t>サイダイ</t>
    </rPh>
    <rPh sb="8" eb="10">
      <t>ニンズウ</t>
    </rPh>
    <phoneticPr fontId="5"/>
  </si>
  <si>
    <t>定員内実員に変更</t>
    <rPh sb="0" eb="5">
      <t>テイインナイジツイン</t>
    </rPh>
    <rPh sb="6" eb="8">
      <t>ヘンコウ</t>
    </rPh>
    <phoneticPr fontId="5"/>
  </si>
  <si>
    <t>定員調整と定員変更比較</t>
    <rPh sb="0" eb="4">
      <t>テイインチョウセイ</t>
    </rPh>
    <rPh sb="5" eb="11">
      <t>テイインヘンコウヒカク</t>
    </rPh>
    <phoneticPr fontId="5"/>
  </si>
  <si>
    <t>変動項目</t>
    <rPh sb="0" eb="4">
      <t>ヘンドウコウモク</t>
    </rPh>
    <phoneticPr fontId="5"/>
  </si>
  <si>
    <t>地域区分</t>
    <rPh sb="0" eb="4">
      <t>チイキクブン</t>
    </rPh>
    <phoneticPr fontId="5"/>
  </si>
  <si>
    <t>←雇用人数
(常勤換算)</t>
    <rPh sb="1" eb="5">
      <t>コヨウニンズウ</t>
    </rPh>
    <rPh sb="7" eb="11">
      <t>ジョウキンカンサン</t>
    </rPh>
    <phoneticPr fontId="5"/>
  </si>
  <si>
    <t>補記</t>
    <rPh sb="0" eb="2">
      <t>ホキ</t>
    </rPh>
    <phoneticPr fontId="5"/>
  </si>
  <si>
    <t>チーム保育加配加算
※１号・２号の利用定員合計に応じて利用子どもの単価に加算</t>
    <rPh sb="3" eb="5">
      <t>ホイク</t>
    </rPh>
    <rPh sb="5" eb="7">
      <t>カハイ</t>
    </rPh>
    <rPh sb="7" eb="9">
      <t>カサン</t>
    </rPh>
    <phoneticPr fontId="6"/>
  </si>
  <si>
    <t>３歳児配置改善加算</t>
    <rPh sb="1" eb="3">
      <t>サイジ</t>
    </rPh>
    <rPh sb="3" eb="5">
      <t>ハイチ</t>
    </rPh>
    <rPh sb="5" eb="7">
      <t>カイゼン</t>
    </rPh>
    <rPh sb="7" eb="9">
      <t>カサン</t>
    </rPh>
    <phoneticPr fontId="6"/>
  </si>
  <si>
    <t>定員区分</t>
    <rPh sb="0" eb="4">
      <t>テイインクブン</t>
    </rPh>
    <phoneticPr fontId="2"/>
  </si>
  <si>
    <t>学級編制調整加配加算
※１号･２号の利用定員の合計が
36人以上300人以下の場合に加算</t>
    <rPh sb="0" eb="2">
      <t>ガッキュウ</t>
    </rPh>
    <rPh sb="2" eb="4">
      <t>ヘンセイ</t>
    </rPh>
    <rPh sb="4" eb="6">
      <t>チョウセイ</t>
    </rPh>
    <rPh sb="6" eb="8">
      <t>カハイ</t>
    </rPh>
    <rPh sb="8" eb="10">
      <t>カサン</t>
    </rPh>
    <phoneticPr fontId="6"/>
  </si>
  <si>
    <t>チーム加配定員区分</t>
    <rPh sb="3" eb="9">
      <t>カハイテイインクブン</t>
    </rPh>
    <phoneticPr fontId="5"/>
  </si>
  <si>
    <t>=</t>
    <phoneticPr fontId="5"/>
  </si>
  <si>
    <t>優先、余剰判断</t>
    <rPh sb="0" eb="2">
      <t>ユウセン</t>
    </rPh>
    <rPh sb="3" eb="7">
      <t>ヨジョウハンダン</t>
    </rPh>
    <phoneticPr fontId="5"/>
  </si>
  <si>
    <t>基本給</t>
    <rPh sb="0" eb="3">
      <t>キホンキュウ</t>
    </rPh>
    <phoneticPr fontId="5"/>
  </si>
  <si>
    <t>人件費率</t>
    <rPh sb="0" eb="4">
      <t>ジンケンヒリツ</t>
    </rPh>
    <phoneticPr fontId="2"/>
  </si>
  <si>
    <t>定員内実員区分</t>
    <rPh sb="0" eb="3">
      <t>テイインナイ</t>
    </rPh>
    <rPh sb="3" eb="7">
      <t>ジツインクブン</t>
    </rPh>
    <phoneticPr fontId="5"/>
  </si>
  <si>
    <t>定員変更シミュレート（算出諸元詳細）</t>
    <rPh sb="0" eb="4">
      <t>テイインヘンコウ</t>
    </rPh>
    <rPh sb="11" eb="17">
      <t>サンシュツショゲンショウサイ</t>
    </rPh>
    <phoneticPr fontId="2"/>
  </si>
  <si>
    <t>雇用人数(常勤換算)</t>
    <rPh sb="0" eb="2">
      <t>コヨウ</t>
    </rPh>
    <rPh sb="2" eb="4">
      <t>ニンズウ</t>
    </rPh>
    <rPh sb="5" eb="7">
      <t>ジョウキン</t>
    </rPh>
    <rPh sb="7" eb="9">
      <t>カンサン</t>
    </rPh>
    <phoneticPr fontId="5"/>
  </si>
  <si>
    <t>定員変更シミュレート（入力と結果のみ）</t>
    <rPh sb="0" eb="4">
      <t>テイインヘンコウ</t>
    </rPh>
    <rPh sb="11" eb="13">
      <t>ニュウリョク</t>
    </rPh>
    <rPh sb="14" eb="16">
      <t>ケッカ</t>
    </rPh>
    <phoneticPr fontId="2"/>
  </si>
  <si>
    <t>園児人数</t>
    <rPh sb="0" eb="4">
      <t>エンジニンズウ</t>
    </rPh>
    <phoneticPr fontId="2"/>
  </si>
  <si>
    <t>保育教諭人数</t>
    <rPh sb="0" eb="6">
      <t>ホイクキョウユニンズウ</t>
    </rPh>
    <phoneticPr fontId="2"/>
  </si>
  <si>
    <t>定員内実員変更</t>
    <rPh sb="0" eb="7">
      <t>テイインナイジツインヘンコウ</t>
    </rPh>
    <phoneticPr fontId="2"/>
  </si>
  <si>
    <t>現状</t>
    <rPh sb="0" eb="2">
      <t>ゲンジョウ</t>
    </rPh>
    <phoneticPr fontId="2"/>
  </si>
  <si>
    <t>定員超過調整</t>
    <rPh sb="0" eb="6">
      <t>テイインチョウカチョウセイ</t>
    </rPh>
    <phoneticPr fontId="2"/>
  </si>
  <si>
    <t>月額</t>
    <rPh sb="0" eb="2">
      <t>ゲツガク</t>
    </rPh>
    <phoneticPr fontId="2"/>
  </si>
  <si>
    <t>結果</t>
    <rPh sb="0" eb="2">
      <t>ケッカ</t>
    </rPh>
    <phoneticPr fontId="2"/>
  </si>
  <si>
    <t>加算2号単価</t>
    <rPh sb="0" eb="2">
      <t>カサン</t>
    </rPh>
    <rPh sb="3" eb="4">
      <t>ゴウ</t>
    </rPh>
    <rPh sb="4" eb="6">
      <t>タンカ</t>
    </rPh>
    <phoneticPr fontId="5"/>
  </si>
  <si>
    <t>基本分単価比較表</t>
    <rPh sb="0" eb="7">
      <t>キホンブンタンカヒカク</t>
    </rPh>
    <rPh sb="7" eb="8">
      <t>ヒョウ</t>
    </rPh>
    <phoneticPr fontId="2"/>
  </si>
  <si>
    <t>チーム加配加算上限人数一覧表</t>
    <rPh sb="3" eb="7">
      <t>カハイカサン</t>
    </rPh>
    <rPh sb="7" eb="9">
      <t>ジョウゲン</t>
    </rPh>
    <rPh sb="9" eb="11">
      <t>ニンズウ</t>
    </rPh>
    <rPh sb="11" eb="13">
      <t>イチラン</t>
    </rPh>
    <rPh sb="13" eb="14">
      <t>ヒョウ</t>
    </rPh>
    <phoneticPr fontId="2"/>
  </si>
  <si>
    <t>教育・保育定員組み合わせ一覧表</t>
    <rPh sb="0" eb="2">
      <t>キョウイク</t>
    </rPh>
    <rPh sb="3" eb="5">
      <t>ホイク</t>
    </rPh>
    <rPh sb="5" eb="7">
      <t>テイイン</t>
    </rPh>
    <rPh sb="7" eb="8">
      <t>ク</t>
    </rPh>
    <rPh sb="9" eb="10">
      <t>ア</t>
    </rPh>
    <rPh sb="12" eb="15">
      <t>イチランヒョウ</t>
    </rPh>
    <phoneticPr fontId="2"/>
  </si>
  <si>
    <t>平成27年度時点での基準初任給一覧表</t>
    <rPh sb="0" eb="2">
      <t>ヘイセイ</t>
    </rPh>
    <rPh sb="4" eb="8">
      <t>ネンドジテン</t>
    </rPh>
    <rPh sb="10" eb="18">
      <t>キジュンショニンキュウイチランヒョウ</t>
    </rPh>
    <phoneticPr fontId="2"/>
  </si>
  <si>
    <t>※保育認定こどもの年齢別実員は０歳児：１・２歳児：３歳児：４・５歳児＝1：3：2：4（０歳児は小数点以下切捨て）とした。</t>
    <rPh sb="1" eb="5">
      <t>ホイクニンテイ</t>
    </rPh>
    <rPh sb="9" eb="14">
      <t>ネンレイベツジツイン</t>
    </rPh>
    <phoneticPr fontId="2"/>
  </si>
  <si>
    <t>列数</t>
    <rPh sb="0" eb="2">
      <t>レツスウ</t>
    </rPh>
    <phoneticPr fontId="2"/>
  </si>
  <si>
    <t>認定こども園の保育教員人数、チーム加配人数、基本分単価月額、H27初任給基準表</t>
    <rPh sb="0" eb="2">
      <t>ニンテイ</t>
    </rPh>
    <rPh sb="5" eb="6">
      <t>エン</t>
    </rPh>
    <rPh sb="7" eb="9">
      <t>ホイク</t>
    </rPh>
    <rPh sb="9" eb="11">
      <t>キョウイン</t>
    </rPh>
    <rPh sb="11" eb="13">
      <t>ニンズウ</t>
    </rPh>
    <rPh sb="17" eb="19">
      <t>カハイ</t>
    </rPh>
    <rPh sb="19" eb="21">
      <t>ニンズウ</t>
    </rPh>
    <rPh sb="22" eb="24">
      <t>キホン</t>
    </rPh>
    <rPh sb="24" eb="25">
      <t>ブン</t>
    </rPh>
    <rPh sb="25" eb="27">
      <t>タンカ</t>
    </rPh>
    <rPh sb="27" eb="29">
      <t>ゲツガク</t>
    </rPh>
    <rPh sb="33" eb="36">
      <t>ショニンキュウ</t>
    </rPh>
    <rPh sb="36" eb="38">
      <t>キジュン</t>
    </rPh>
    <rPh sb="38" eb="39">
      <t>ヒョウ</t>
    </rPh>
    <phoneticPr fontId="2"/>
  </si>
  <si>
    <t>※山吹色のセルに入力してください。</t>
    <rPh sb="1" eb="4">
      <t>ヤマブキイロ</t>
    </rPh>
    <rPh sb="8" eb="10">
      <t>ニュウリョク</t>
    </rPh>
    <phoneticPr fontId="2"/>
  </si>
  <si>
    <t>合計</t>
    <rPh sb="0" eb="2">
      <t>ゴウケイ</t>
    </rPh>
    <phoneticPr fontId="2"/>
  </si>
  <si>
    <t>1・2号合計</t>
    <rPh sb="3" eb="4">
      <t>ゴウ</t>
    </rPh>
    <rPh sb="4" eb="6">
      <t>ゴウケイ</t>
    </rPh>
    <phoneticPr fontId="2"/>
  </si>
  <si>
    <t>教育（1号）定員</t>
    <rPh sb="0" eb="2">
      <t>キョウイク</t>
    </rPh>
    <rPh sb="4" eb="5">
      <t>ゴウ</t>
    </rPh>
    <rPh sb="6" eb="8">
      <t>テイイン</t>
    </rPh>
    <phoneticPr fontId="2"/>
  </si>
  <si>
    <t>保育（2・3号）定員</t>
    <rPh sb="0" eb="2">
      <t>ホイク</t>
    </rPh>
    <rPh sb="6" eb="7">
      <t>ゴウ</t>
    </rPh>
    <rPh sb="8" eb="10">
      <t>テイイン</t>
    </rPh>
    <phoneticPr fontId="2"/>
  </si>
  <si>
    <t>　301人
　　以上</t>
    <phoneticPr fontId="5"/>
  </si>
  <si>
    <t>1・2号定員合計</t>
    <rPh sb="3" eb="8">
      <t>ゴウテイインゴウケイ</t>
    </rPh>
    <phoneticPr fontId="2"/>
  </si>
  <si>
    <t>加配上限</t>
    <rPh sb="0" eb="4">
      <t>カハイジョウゲン</t>
    </rPh>
    <phoneticPr fontId="2"/>
  </si>
  <si>
    <t>45人以下</t>
    <rPh sb="2" eb="5">
      <t>ニンイカ</t>
    </rPh>
    <phoneticPr fontId="2"/>
  </si>
  <si>
    <t>46人以上150人以下</t>
    <rPh sb="2" eb="5">
      <t>ニンイジョウ</t>
    </rPh>
    <rPh sb="8" eb="11">
      <t>ニンイカ</t>
    </rPh>
    <phoneticPr fontId="2"/>
  </si>
  <si>
    <t>151人以上240人以下</t>
    <rPh sb="3" eb="6">
      <t>ニンイジョウ</t>
    </rPh>
    <rPh sb="9" eb="12">
      <t>ニンイカ</t>
    </rPh>
    <phoneticPr fontId="2"/>
  </si>
  <si>
    <t>241人以上270人以下</t>
    <rPh sb="3" eb="6">
      <t>ニンイジョウ</t>
    </rPh>
    <rPh sb="9" eb="12">
      <t>ニンイカ</t>
    </rPh>
    <phoneticPr fontId="2"/>
  </si>
  <si>
    <t>451人以上</t>
    <rPh sb="3" eb="6">
      <t>ニンイジョウ</t>
    </rPh>
    <phoneticPr fontId="2"/>
  </si>
  <si>
    <t>271人以上300人以下</t>
    <rPh sb="3" eb="6">
      <t>ニンイジョウ</t>
    </rPh>
    <rPh sb="9" eb="12">
      <t>ニンイカ</t>
    </rPh>
    <phoneticPr fontId="2"/>
  </si>
  <si>
    <t>301人以上450人以下</t>
    <rPh sb="3" eb="6">
      <t>ニンイジョウ</t>
    </rPh>
    <rPh sb="9" eb="12">
      <t>ニンイカ</t>
    </rPh>
    <phoneticPr fontId="2"/>
  </si>
  <si>
    <t>※認定区分別定員区分</t>
    <rPh sb="1" eb="10">
      <t>ニンテイクブンベツテイインクブン</t>
    </rPh>
    <phoneticPr fontId="2"/>
  </si>
  <si>
    <t>※チーム加配上限人数</t>
    <rPh sb="4" eb="6">
      <t>カハイ</t>
    </rPh>
    <rPh sb="6" eb="10">
      <t>ジョウゲンニンズウ</t>
    </rPh>
    <phoneticPr fontId="2"/>
  </si>
  <si>
    <t>※基本分単価、学級編成加算、3歳児配置改善加算、チーム加配加算は計上していますが、処遇改善加算Ⅰ，2，3やその他加算は考慮していません。</t>
    <rPh sb="1" eb="3">
      <t>キホン</t>
    </rPh>
    <rPh sb="3" eb="4">
      <t>ブン</t>
    </rPh>
    <rPh sb="4" eb="6">
      <t>タンカ</t>
    </rPh>
    <rPh sb="32" eb="34">
      <t>ケイジョウ</t>
    </rPh>
    <rPh sb="41" eb="43">
      <t>ショグウ</t>
    </rPh>
    <rPh sb="43" eb="45">
      <t>カイゼン</t>
    </rPh>
    <rPh sb="45" eb="47">
      <t>カサン</t>
    </rPh>
    <rPh sb="55" eb="56">
      <t>タ</t>
    </rPh>
    <rPh sb="56" eb="58">
      <t>カサン</t>
    </rPh>
    <rPh sb="59" eb="61">
      <t>コウリョ</t>
    </rPh>
    <phoneticPr fontId="2"/>
  </si>
  <si>
    <t>※令和6年度人勧後公定価格単価表を使用しています。</t>
    <rPh sb="1" eb="3">
      <t>レイワ</t>
    </rPh>
    <rPh sb="4" eb="16">
      <t>ネンドジンカンゴコウテイカカクタンカヒョウ</t>
    </rPh>
    <rPh sb="17" eb="19">
      <t>シヨウ</t>
    </rPh>
    <phoneticPr fontId="2"/>
  </si>
  <si>
    <t>実員内定員基準</t>
    <rPh sb="0" eb="3">
      <t>ジツインナイ</t>
    </rPh>
    <rPh sb="3" eb="7">
      <t>テイインキジュン</t>
    </rPh>
    <phoneticPr fontId="5"/>
  </si>
  <si>
    <t>施設給付想定人数超過保育教諭人数</t>
    <phoneticPr fontId="5"/>
  </si>
  <si>
    <t xml:space="preserve">要配置
主幹含
担任は
常勤！
</t>
    <rPh sb="0" eb="3">
      <t>ヨウハイチ</t>
    </rPh>
    <rPh sb="8" eb="10">
      <t>タンニン</t>
    </rPh>
    <rPh sb="12" eb="14">
      <t>ジョウキン</t>
    </rPh>
    <phoneticPr fontId="5"/>
  </si>
  <si>
    <t>実配置総人数（常勤換算）－基本分単価内保育教諭</t>
    <rPh sb="0" eb="6">
      <t>ジツハイチソウニンズウ</t>
    </rPh>
    <rPh sb="7" eb="11">
      <t>ジョウキンカンサン</t>
    </rPh>
    <rPh sb="13" eb="15">
      <t>キホン</t>
    </rPh>
    <rPh sb="15" eb="16">
      <t>ブン</t>
    </rPh>
    <rPh sb="16" eb="18">
      <t>タンカ</t>
    </rPh>
    <rPh sb="18" eb="19">
      <t>ナイ</t>
    </rPh>
    <rPh sb="19" eb="23">
      <t>ホイクキョウユ</t>
    </rPh>
    <phoneticPr fontId="5"/>
  </si>
  <si>
    <t>実員（実員に合わせた定員）</t>
    <rPh sb="0" eb="2">
      <t>ジツイン</t>
    </rPh>
    <rPh sb="3" eb="5">
      <t>ジツイン</t>
    </rPh>
    <rPh sb="6" eb="7">
      <t>ア</t>
    </rPh>
    <rPh sb="10" eb="12">
      <t>テイイン</t>
    </rPh>
    <phoneticPr fontId="2"/>
  </si>
  <si>
    <t>現状との差額（年額）</t>
    <rPh sb="0" eb="2">
      <t>ゲンジョウ</t>
    </rPh>
    <rPh sb="4" eb="6">
      <t>サガク</t>
    </rPh>
    <rPh sb="7" eb="9">
      <t>ネンガク</t>
    </rPh>
    <phoneticPr fontId="2"/>
  </si>
  <si>
    <t>調整－定員変更</t>
    <rPh sb="0" eb="2">
      <t>チョウセイ</t>
    </rPh>
    <rPh sb="3" eb="7">
      <t>テイインヘンコウ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</si>
</sst>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Red]\-#,##0.0"/>
    <numFmt numFmtId="177" formatCode="0.0"/>
    <numFmt numFmtId="178" formatCode="#,##0;&quot;▲ &quot;#,##0"/>
    <numFmt numFmtId="179" formatCode="\(#,##0\)"/>
    <numFmt numFmtId="180" formatCode="#\ ?/100"/>
    <numFmt numFmtId="181" formatCode="#,##0.0_ ;[Red]\-#,##0.0\ "/>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8"/>
      <name val="HGｺﾞｼｯｸM"/>
      <family val="3"/>
      <charset val="128"/>
    </font>
    <font>
      <sz val="6"/>
      <name val="ＭＳ Ｐゴシック"/>
      <family val="3"/>
      <charset val="128"/>
    </font>
    <font>
      <sz val="6"/>
      <name val="明朝"/>
      <family val="3"/>
      <charset val="128"/>
    </font>
    <font>
      <sz val="11"/>
      <name val="明朝"/>
      <family val="3"/>
      <charset val="128"/>
    </font>
    <font>
      <sz val="11"/>
      <name val="明朝"/>
      <family val="1"/>
      <charset val="128"/>
    </font>
    <font>
      <sz val="12"/>
      <name val="明朝"/>
      <family val="1"/>
      <charset val="128"/>
    </font>
    <font>
      <sz val="11"/>
      <color theme="1"/>
      <name val="HGｺﾞｼｯｸM"/>
      <family val="3"/>
      <charset val="128"/>
    </font>
    <font>
      <b/>
      <sz val="16"/>
      <name val="HGｺﾞｼｯｸM"/>
      <family val="3"/>
      <charset val="128"/>
    </font>
    <font>
      <sz val="7"/>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22"/>
      <color theme="1"/>
      <name val="游ゴシック"/>
      <family val="3"/>
      <charset val="128"/>
      <scheme val="minor"/>
    </font>
    <font>
      <b/>
      <sz val="11"/>
      <color rgb="FFFF0000"/>
      <name val="游ゴシック"/>
      <family val="3"/>
      <charset val="128"/>
      <scheme val="minor"/>
    </font>
  </fonts>
  <fills count="2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rgb="FFFF0000"/>
      </bottom>
      <diagonal/>
    </border>
    <border>
      <left style="medium">
        <color indexed="64"/>
      </left>
      <right style="double">
        <color rgb="FFFF0000"/>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thin">
        <color indexed="64"/>
      </left>
      <right style="thin">
        <color indexed="64"/>
      </right>
      <top style="medium">
        <color indexed="64"/>
      </top>
      <bottom style="double">
        <color rgb="FFFF0000"/>
      </bottom>
      <diagonal/>
    </border>
    <border>
      <left style="thin">
        <color indexed="64"/>
      </left>
      <right style="double">
        <color rgb="FFFF0000"/>
      </right>
      <top style="medium">
        <color indexed="64"/>
      </top>
      <bottom style="double">
        <color rgb="FFFF0000"/>
      </bottom>
      <diagonal/>
    </border>
    <border>
      <left style="thin">
        <color indexed="64"/>
      </left>
      <right style="medium">
        <color indexed="64"/>
      </right>
      <top style="thin">
        <color indexed="64"/>
      </top>
      <bottom style="double">
        <color rgb="FFFF0000"/>
      </bottom>
      <diagonal/>
    </border>
    <border>
      <left style="double">
        <color rgb="FFFF0000"/>
      </left>
      <right style="thin">
        <color indexed="64"/>
      </right>
      <top/>
      <bottom style="double">
        <color rgb="FFFF0000"/>
      </bottom>
      <diagonal/>
    </border>
    <border>
      <left style="thin">
        <color indexed="64"/>
      </left>
      <right/>
      <top/>
      <bottom style="double">
        <color rgb="FFFF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medium">
        <color indexed="64"/>
      </left>
      <right style="thin">
        <color indexed="64"/>
      </right>
      <top style="double">
        <color rgb="FFFF0000"/>
      </top>
      <bottom style="double">
        <color rgb="FFFF0000"/>
      </bottom>
      <diagonal/>
    </border>
    <border>
      <left style="thin">
        <color indexed="64"/>
      </left>
      <right/>
      <top style="double">
        <color rgb="FFFF0000"/>
      </top>
      <bottom style="double">
        <color rgb="FFFF0000"/>
      </bottom>
      <diagonal/>
    </border>
    <border>
      <left style="thin">
        <color indexed="64"/>
      </left>
      <right style="medium">
        <color indexed="64"/>
      </right>
      <top style="double">
        <color rgb="FFFF0000"/>
      </top>
      <bottom style="double">
        <color rgb="FFFF0000"/>
      </bottom>
      <diagonal/>
    </border>
    <border>
      <left style="thin">
        <color indexed="64"/>
      </left>
      <right/>
      <top style="thin">
        <color indexed="64"/>
      </top>
      <bottom style="double">
        <color rgb="FFFF0000"/>
      </bottom>
      <diagonal/>
    </border>
    <border>
      <left style="thin">
        <color indexed="64"/>
      </left>
      <right style="double">
        <color rgb="FFFF0000"/>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double">
        <color rgb="FFFF0000"/>
      </bottom>
      <diagonal/>
    </border>
    <border>
      <left/>
      <right style="double">
        <color rgb="FFFF0000"/>
      </right>
      <top style="medium">
        <color indexed="64"/>
      </top>
      <bottom style="medium">
        <color indexed="64"/>
      </bottom>
      <diagonal/>
    </border>
    <border>
      <left/>
      <right style="double">
        <color rgb="FFFF0000"/>
      </right>
      <top style="thin">
        <color indexed="64"/>
      </top>
      <bottom style="double">
        <color rgb="FFFF0000"/>
      </bottom>
      <diagonal/>
    </border>
    <border>
      <left/>
      <right style="thin">
        <color indexed="64"/>
      </right>
      <top style="double">
        <color rgb="FFFF0000"/>
      </top>
      <bottom style="double">
        <color rgb="FFFF0000"/>
      </bottom>
      <diagonal/>
    </border>
    <border>
      <left style="medium">
        <color indexed="64"/>
      </left>
      <right style="medium">
        <color indexed="64"/>
      </right>
      <top style="double">
        <color rgb="FFFF0000"/>
      </top>
      <bottom style="double">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rgb="FFFF0000"/>
      </bottom>
      <diagonal/>
    </border>
    <border>
      <left style="medium">
        <color indexed="64"/>
      </left>
      <right style="medium">
        <color indexed="64"/>
      </right>
      <top style="double">
        <color rgb="FFFF0000"/>
      </top>
      <bottom/>
      <diagonal/>
    </border>
    <border>
      <left style="medium">
        <color indexed="64"/>
      </left>
      <right/>
      <top style="double">
        <color rgb="FFFF0000"/>
      </top>
      <bottom/>
      <diagonal/>
    </border>
    <border>
      <left style="double">
        <color rgb="FFFF0000"/>
      </left>
      <right/>
      <top style="medium">
        <color indexed="64"/>
      </top>
      <bottom style="medium">
        <color indexed="64"/>
      </bottom>
      <diagonal/>
    </border>
    <border>
      <left style="medium">
        <color indexed="64"/>
      </left>
      <right style="thin">
        <color indexed="64"/>
      </right>
      <top style="double">
        <color rgb="FFFF0000"/>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style="hair">
        <color auto="1"/>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indexed="64"/>
      </diagonal>
    </border>
    <border diagonalUp="1">
      <left style="hair">
        <color auto="1"/>
      </left>
      <right style="thin">
        <color indexed="64"/>
      </right>
      <top style="thin">
        <color indexed="64"/>
      </top>
      <bottom/>
      <diagonal style="hair">
        <color indexed="64"/>
      </diagonal>
    </border>
    <border diagonalUp="1">
      <left style="hair">
        <color auto="1"/>
      </left>
      <right style="thin">
        <color indexed="64"/>
      </right>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style="thin">
        <color indexed="64"/>
      </right>
      <top/>
      <bottom/>
      <diagonal style="hair">
        <color indexed="64"/>
      </diagonal>
    </border>
    <border>
      <left/>
      <right/>
      <top style="thin">
        <color indexed="64"/>
      </top>
      <bottom/>
      <diagonal/>
    </border>
  </borders>
  <cellStyleXfs count="4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7" fillId="0" borderId="0"/>
    <xf numFmtId="0" fontId="7" fillId="0" borderId="0"/>
    <xf numFmtId="9" fontId="7" fillId="0" borderId="0" applyFont="0" applyFill="0" applyBorder="0" applyAlignment="0" applyProtection="0">
      <alignment vertical="center"/>
    </xf>
    <xf numFmtId="9" fontId="7" fillId="0" borderId="0" applyFont="0" applyFill="0" applyBorder="0" applyAlignment="0" applyProtection="0"/>
    <xf numFmtId="38" fontId="3"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9" fillId="0" borderId="0"/>
    <xf numFmtId="0" fontId="3" fillId="0" borderId="0"/>
    <xf numFmtId="0" fontId="9" fillId="0" borderId="0"/>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926">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0" borderId="15" xfId="0" applyBorder="1">
      <alignmen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18" xfId="0" applyBorder="1" applyAlignment="1">
      <alignment horizontal="center"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 xfId="0" applyBorder="1">
      <alignment vertical="center"/>
    </xf>
    <xf numFmtId="0" fontId="0" fillId="0" borderId="33" xfId="0" applyBorder="1">
      <alignment vertical="center"/>
    </xf>
    <xf numFmtId="0" fontId="0" fillId="0" borderId="34" xfId="0" applyBorder="1">
      <alignment vertical="center"/>
    </xf>
    <xf numFmtId="0" fontId="0" fillId="0" borderId="36" xfId="0" applyBorder="1">
      <alignment vertical="center"/>
    </xf>
    <xf numFmtId="0" fontId="0" fillId="0" borderId="38" xfId="0" applyBorder="1">
      <alignment vertical="center"/>
    </xf>
    <xf numFmtId="0" fontId="0" fillId="0" borderId="39" xfId="0" applyBorder="1">
      <alignment vertical="center"/>
    </xf>
    <xf numFmtId="3" fontId="4" fillId="0" borderId="8" xfId="3" applyNumberFormat="1" applyFont="1" applyBorder="1" applyAlignment="1">
      <alignment horizontal="center" vertical="center" wrapText="1"/>
    </xf>
    <xf numFmtId="3" fontId="4" fillId="0" borderId="9" xfId="3" applyNumberFormat="1" applyFont="1" applyBorder="1" applyAlignment="1">
      <alignment horizontal="center" vertical="center" wrapText="1"/>
    </xf>
    <xf numFmtId="3" fontId="4" fillId="0" borderId="19" xfId="3" applyNumberFormat="1" applyFont="1" applyBorder="1" applyAlignment="1">
      <alignment horizontal="center" vertical="center" wrapText="1"/>
    </xf>
    <xf numFmtId="0" fontId="0" fillId="0" borderId="10" xfId="0" applyBorder="1" applyAlignment="1">
      <alignment horizontal="center" vertical="top" wrapText="1"/>
    </xf>
    <xf numFmtId="3" fontId="4" fillId="0" borderId="14" xfId="3" applyNumberFormat="1" applyFont="1" applyBorder="1" applyAlignment="1">
      <alignment vertical="center" wrapText="1"/>
    </xf>
    <xf numFmtId="3" fontId="4" fillId="0" borderId="15" xfId="3" applyNumberFormat="1" applyFont="1" applyBorder="1" applyAlignment="1">
      <alignment vertical="center" wrapText="1"/>
    </xf>
    <xf numFmtId="3" fontId="4" fillId="0" borderId="23" xfId="3" applyNumberFormat="1" applyFont="1" applyBorder="1" applyAlignment="1">
      <alignment horizontal="distributed" vertical="center"/>
    </xf>
    <xf numFmtId="38" fontId="0" fillId="0" borderId="15" xfId="1" applyFont="1" applyBorder="1">
      <alignment vertical="center"/>
    </xf>
    <xf numFmtId="38" fontId="0" fillId="0" borderId="16" xfId="1" applyFont="1" applyBorder="1">
      <alignment vertical="center"/>
    </xf>
    <xf numFmtId="38" fontId="0" fillId="0" borderId="17" xfId="1" applyFont="1" applyBorder="1">
      <alignment vertical="center"/>
    </xf>
    <xf numFmtId="3" fontId="4" fillId="0" borderId="6" xfId="3" applyNumberFormat="1" applyFont="1" applyBorder="1" applyAlignment="1">
      <alignment vertical="center" wrapText="1"/>
    </xf>
    <xf numFmtId="3" fontId="4" fillId="0" borderId="1" xfId="3" applyNumberFormat="1" applyFont="1" applyBorder="1" applyAlignment="1">
      <alignment vertical="center" wrapText="1"/>
    </xf>
    <xf numFmtId="3" fontId="4" fillId="0" borderId="18" xfId="3" applyNumberFormat="1" applyFont="1" applyBorder="1" applyAlignment="1">
      <alignment horizontal="distributed" vertical="center"/>
    </xf>
    <xf numFmtId="38" fontId="0" fillId="0" borderId="1" xfId="1" applyFont="1" applyBorder="1">
      <alignment vertical="center"/>
    </xf>
    <xf numFmtId="38" fontId="0" fillId="0" borderId="7" xfId="1" applyFont="1" applyBorder="1">
      <alignment vertical="center"/>
    </xf>
    <xf numFmtId="38" fontId="0" fillId="0" borderId="12" xfId="1" applyFont="1" applyBorder="1">
      <alignment vertical="center"/>
    </xf>
    <xf numFmtId="38" fontId="0" fillId="0" borderId="18" xfId="1" applyFont="1" applyBorder="1">
      <alignment vertical="center"/>
    </xf>
    <xf numFmtId="3" fontId="4" fillId="0" borderId="55" xfId="3" applyNumberFormat="1" applyFont="1" applyBorder="1" applyAlignment="1">
      <alignment vertical="center" wrapText="1"/>
    </xf>
    <xf numFmtId="3" fontId="4" fillId="0" borderId="55" xfId="3" applyNumberFormat="1" applyFont="1" applyBorder="1" applyAlignment="1">
      <alignment horizontal="center" vertical="center" wrapText="1"/>
    </xf>
    <xf numFmtId="3" fontId="4" fillId="0" borderId="57" xfId="3" applyNumberFormat="1" applyFont="1" applyBorder="1" applyAlignment="1">
      <alignment horizontal="distributed" vertical="center"/>
    </xf>
    <xf numFmtId="38" fontId="0" fillId="0" borderId="55" xfId="1" applyFont="1" applyBorder="1">
      <alignment vertical="center"/>
    </xf>
    <xf numFmtId="38" fontId="0" fillId="0" borderId="56" xfId="1" applyFont="1" applyBorder="1">
      <alignment vertical="center"/>
    </xf>
    <xf numFmtId="3" fontId="4" fillId="0" borderId="3" xfId="3" applyNumberFormat="1" applyFont="1" applyBorder="1" applyAlignment="1">
      <alignment vertical="center" wrapText="1"/>
    </xf>
    <xf numFmtId="3" fontId="4" fillId="0" borderId="31" xfId="3" applyNumberFormat="1" applyFont="1" applyBorder="1" applyAlignment="1">
      <alignment horizontal="distributed" vertical="center"/>
    </xf>
    <xf numFmtId="38" fontId="0" fillId="0" borderId="5" xfId="1" applyFont="1" applyBorder="1">
      <alignment vertical="center"/>
    </xf>
    <xf numFmtId="38" fontId="0" fillId="0" borderId="11" xfId="1" applyFont="1" applyBorder="1">
      <alignment vertical="center"/>
    </xf>
    <xf numFmtId="3" fontId="4" fillId="0" borderId="19" xfId="3" applyNumberFormat="1" applyFont="1" applyBorder="1" applyAlignment="1">
      <alignment horizontal="distributed" vertical="center"/>
    </xf>
    <xf numFmtId="38" fontId="0" fillId="0" borderId="9" xfId="1" applyFont="1" applyBorder="1">
      <alignment vertical="center"/>
    </xf>
    <xf numFmtId="38" fontId="0" fillId="0" borderId="10" xfId="1" applyFont="1" applyBorder="1">
      <alignment vertical="center"/>
    </xf>
    <xf numFmtId="38" fontId="0" fillId="0" borderId="13" xfId="1" applyFont="1" applyBorder="1">
      <alignment vertical="center"/>
    </xf>
    <xf numFmtId="38" fontId="0" fillId="0" borderId="19" xfId="1" applyFont="1" applyBorder="1">
      <alignment vertical="center"/>
    </xf>
    <xf numFmtId="38" fontId="0" fillId="3" borderId="5" xfId="1" applyFont="1" applyFill="1" applyBorder="1">
      <alignment vertical="center"/>
    </xf>
    <xf numFmtId="38" fontId="0" fillId="3" borderId="7" xfId="1" applyFont="1" applyFill="1" applyBorder="1">
      <alignment vertical="center"/>
    </xf>
    <xf numFmtId="38" fontId="0" fillId="3" borderId="10" xfId="1" applyFont="1" applyFill="1" applyBorder="1">
      <alignment vertical="center"/>
    </xf>
    <xf numFmtId="0" fontId="0" fillId="0" borderId="61" xfId="0" applyBorder="1">
      <alignment vertical="center"/>
    </xf>
    <xf numFmtId="3" fontId="4" fillId="0" borderId="58" xfId="3" applyNumberFormat="1" applyFont="1" applyBorder="1" applyAlignment="1">
      <alignment horizontal="center" vertical="center" wrapText="1"/>
    </xf>
    <xf numFmtId="3" fontId="4" fillId="0" borderId="57" xfId="3" applyNumberFormat="1" applyFont="1" applyBorder="1" applyAlignment="1">
      <alignment horizontal="center" vertical="center" wrapText="1"/>
    </xf>
    <xf numFmtId="0" fontId="0" fillId="0" borderId="56" xfId="0" applyBorder="1">
      <alignment vertical="center"/>
    </xf>
    <xf numFmtId="0" fontId="0" fillId="0" borderId="27" xfId="0" applyBorder="1">
      <alignment vertical="center"/>
    </xf>
    <xf numFmtId="3" fontId="4" fillId="0" borderId="4" xfId="3" applyNumberFormat="1" applyFont="1" applyBorder="1" applyAlignment="1">
      <alignment vertical="center" wrapText="1"/>
    </xf>
    <xf numFmtId="38" fontId="0" fillId="0" borderId="65" xfId="1" applyFont="1" applyBorder="1">
      <alignment vertical="center"/>
    </xf>
    <xf numFmtId="3" fontId="4" fillId="0" borderId="1" xfId="3" applyNumberFormat="1" applyFont="1" applyBorder="1">
      <alignment vertical="center"/>
    </xf>
    <xf numFmtId="38" fontId="0" fillId="0" borderId="45" xfId="1" applyFont="1" applyBorder="1">
      <alignment vertical="center"/>
    </xf>
    <xf numFmtId="0" fontId="4" fillId="0" borderId="1" xfId="3" applyFont="1" applyBorder="1">
      <alignment vertical="center"/>
    </xf>
    <xf numFmtId="3" fontId="4" fillId="0" borderId="8" xfId="3" applyNumberFormat="1" applyFont="1" applyBorder="1" applyAlignment="1">
      <alignment vertical="center" wrapText="1"/>
    </xf>
    <xf numFmtId="0" fontId="4" fillId="0" borderId="9" xfId="3" applyFont="1" applyBorder="1">
      <alignment vertical="center"/>
    </xf>
    <xf numFmtId="38" fontId="0" fillId="0" borderId="52" xfId="1" applyFont="1" applyBorder="1">
      <alignment vertical="center"/>
    </xf>
    <xf numFmtId="38" fontId="0" fillId="0" borderId="42" xfId="1" applyFont="1" applyBorder="1">
      <alignment vertical="center"/>
    </xf>
    <xf numFmtId="38" fontId="0" fillId="0" borderId="66" xfId="1" applyFont="1" applyBorder="1">
      <alignment vertical="center"/>
    </xf>
    <xf numFmtId="0" fontId="7" fillId="0" borderId="0" xfId="4"/>
    <xf numFmtId="0" fontId="0" fillId="0" borderId="24" xfId="0" applyBorder="1">
      <alignment vertical="center"/>
    </xf>
    <xf numFmtId="0" fontId="0" fillId="0" borderId="25" xfId="0" applyBorder="1">
      <alignment vertical="center"/>
    </xf>
    <xf numFmtId="0" fontId="0" fillId="0" borderId="57"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lignment vertical="center"/>
    </xf>
    <xf numFmtId="0" fontId="0" fillId="4" borderId="15" xfId="0" applyFill="1" applyBorder="1">
      <alignment vertical="center"/>
    </xf>
    <xf numFmtId="0" fontId="0" fillId="4" borderId="12" xfId="0" applyFill="1" applyBorder="1">
      <alignment vertical="center"/>
    </xf>
    <xf numFmtId="0" fontId="0" fillId="5" borderId="12" xfId="0" applyFill="1" applyBorder="1">
      <alignment vertical="center"/>
    </xf>
    <xf numFmtId="0" fontId="0" fillId="5" borderId="1" xfId="0" applyFill="1" applyBorder="1">
      <alignment vertical="center"/>
    </xf>
    <xf numFmtId="0" fontId="0" fillId="5" borderId="15" xfId="0" applyFill="1" applyBorder="1">
      <alignment vertical="center"/>
    </xf>
    <xf numFmtId="0" fontId="0" fillId="6" borderId="15" xfId="0" applyFill="1" applyBorder="1">
      <alignment vertical="center"/>
    </xf>
    <xf numFmtId="0" fontId="0" fillId="6" borderId="1" xfId="0" applyFill="1" applyBorder="1">
      <alignment vertical="center"/>
    </xf>
    <xf numFmtId="0" fontId="0" fillId="6" borderId="12" xfId="0" applyFill="1" applyBorder="1">
      <alignment vertical="center"/>
    </xf>
    <xf numFmtId="0" fontId="0" fillId="7" borderId="1" xfId="0" applyFill="1" applyBorder="1">
      <alignment vertical="center"/>
    </xf>
    <xf numFmtId="0" fontId="0" fillId="7" borderId="15" xfId="0" applyFill="1" applyBorder="1">
      <alignment vertical="center"/>
    </xf>
    <xf numFmtId="0" fontId="0" fillId="8" borderId="15" xfId="0" applyFill="1" applyBorder="1">
      <alignment vertical="center"/>
    </xf>
    <xf numFmtId="0" fontId="0" fillId="8" borderId="1" xfId="0" applyFill="1" applyBorder="1">
      <alignment vertical="center"/>
    </xf>
    <xf numFmtId="0" fontId="0" fillId="8" borderId="12" xfId="0" applyFill="1" applyBorder="1">
      <alignment vertical="center"/>
    </xf>
    <xf numFmtId="0" fontId="0" fillId="9" borderId="12" xfId="0" applyFill="1" applyBorder="1">
      <alignment vertical="center"/>
    </xf>
    <xf numFmtId="0" fontId="0" fillId="9" borderId="1" xfId="0" applyFill="1" applyBorder="1">
      <alignment vertical="center"/>
    </xf>
    <xf numFmtId="0" fontId="0" fillId="9" borderId="15" xfId="0" applyFill="1" applyBorder="1">
      <alignment vertical="center"/>
    </xf>
    <xf numFmtId="0" fontId="0" fillId="10" borderId="15" xfId="0" applyFill="1" applyBorder="1">
      <alignment vertical="center"/>
    </xf>
    <xf numFmtId="0" fontId="0" fillId="10" borderId="1" xfId="0" applyFill="1" applyBorder="1">
      <alignment vertical="center"/>
    </xf>
    <xf numFmtId="0" fontId="0" fillId="11" borderId="1" xfId="0" applyFill="1" applyBorder="1">
      <alignment vertical="center"/>
    </xf>
    <xf numFmtId="0" fontId="0" fillId="11" borderId="15" xfId="0" applyFill="1" applyBorder="1">
      <alignment vertical="center"/>
    </xf>
    <xf numFmtId="0" fontId="0" fillId="12" borderId="15" xfId="0" applyFill="1" applyBorder="1">
      <alignment vertical="center"/>
    </xf>
    <xf numFmtId="0" fontId="0" fillId="12" borderId="1" xfId="0" applyFill="1" applyBorder="1">
      <alignment vertical="center"/>
    </xf>
    <xf numFmtId="0" fontId="0" fillId="11" borderId="12" xfId="0" applyFill="1" applyBorder="1">
      <alignment vertical="center"/>
    </xf>
    <xf numFmtId="0" fontId="0" fillId="12" borderId="12" xfId="0" applyFill="1" applyBorder="1">
      <alignment vertical="center"/>
    </xf>
    <xf numFmtId="0" fontId="0" fillId="13" borderId="1" xfId="0" applyFill="1" applyBorder="1">
      <alignment vertical="center"/>
    </xf>
    <xf numFmtId="0" fontId="0" fillId="13" borderId="15" xfId="0" applyFill="1" applyBorder="1">
      <alignment vertical="center"/>
    </xf>
    <xf numFmtId="0" fontId="0" fillId="14" borderId="15" xfId="0" applyFill="1" applyBorder="1">
      <alignment vertical="center"/>
    </xf>
    <xf numFmtId="0" fontId="0" fillId="14" borderId="1" xfId="0" applyFill="1" applyBorder="1">
      <alignment vertical="center"/>
    </xf>
    <xf numFmtId="0" fontId="0" fillId="14" borderId="12" xfId="0" applyFill="1" applyBorder="1">
      <alignment vertical="center"/>
    </xf>
    <xf numFmtId="0" fontId="0" fillId="15" borderId="12" xfId="0" applyFill="1" applyBorder="1">
      <alignment vertical="center"/>
    </xf>
    <xf numFmtId="0" fontId="0" fillId="15" borderId="1" xfId="0" applyFill="1" applyBorder="1">
      <alignment vertical="center"/>
    </xf>
    <xf numFmtId="0" fontId="0" fillId="15" borderId="15" xfId="0" applyFill="1" applyBorder="1">
      <alignment vertical="center"/>
    </xf>
    <xf numFmtId="0" fontId="0" fillId="16" borderId="15" xfId="0" applyFill="1" applyBorder="1">
      <alignment vertical="center"/>
    </xf>
    <xf numFmtId="0" fontId="0" fillId="16" borderId="1" xfId="0" applyFill="1" applyBorder="1">
      <alignment vertical="center"/>
    </xf>
    <xf numFmtId="0" fontId="0" fillId="17" borderId="12" xfId="0" applyFill="1" applyBorder="1">
      <alignment vertical="center"/>
    </xf>
    <xf numFmtId="0" fontId="0" fillId="17" borderId="1" xfId="0" applyFill="1" applyBorder="1">
      <alignment vertical="center"/>
    </xf>
    <xf numFmtId="0" fontId="0" fillId="17" borderId="15" xfId="0" applyFill="1" applyBorder="1">
      <alignment vertical="center"/>
    </xf>
    <xf numFmtId="0" fontId="0" fillId="18" borderId="15" xfId="0" applyFill="1" applyBorder="1">
      <alignment vertical="center"/>
    </xf>
    <xf numFmtId="0" fontId="0" fillId="18" borderId="1" xfId="0" applyFill="1" applyBorder="1">
      <alignment vertical="center"/>
    </xf>
    <xf numFmtId="0" fontId="0" fillId="7" borderId="16" xfId="0" applyFill="1" applyBorder="1">
      <alignment vertical="center"/>
    </xf>
    <xf numFmtId="0" fontId="0" fillId="19" borderId="7" xfId="0" applyFill="1" applyBorder="1">
      <alignment vertical="center"/>
    </xf>
    <xf numFmtId="0" fontId="0" fillId="19" borderId="1" xfId="0" applyFill="1" applyBorder="1">
      <alignment vertical="center"/>
    </xf>
    <xf numFmtId="0" fontId="0" fillId="19" borderId="12" xfId="0" applyFill="1" applyBorder="1">
      <alignment vertical="center"/>
    </xf>
    <xf numFmtId="0" fontId="0" fillId="20" borderId="1" xfId="0" applyFill="1" applyBorder="1">
      <alignment vertical="center"/>
    </xf>
    <xf numFmtId="0" fontId="0" fillId="20" borderId="7" xfId="0" applyFill="1" applyBorder="1">
      <alignment vertical="center"/>
    </xf>
    <xf numFmtId="0" fontId="0" fillId="21" borderId="7" xfId="0" applyFill="1" applyBorder="1">
      <alignment vertical="center"/>
    </xf>
    <xf numFmtId="0" fontId="0" fillId="21" borderId="1" xfId="0" applyFill="1" applyBorder="1">
      <alignment vertical="center"/>
    </xf>
    <xf numFmtId="0" fontId="0" fillId="5" borderId="7" xfId="0" applyFill="1" applyBorder="1">
      <alignment vertical="center"/>
    </xf>
    <xf numFmtId="0" fontId="0" fillId="2" borderId="1" xfId="0" applyFill="1" applyBorder="1">
      <alignment vertical="center"/>
    </xf>
    <xf numFmtId="0" fontId="0" fillId="2" borderId="7" xfId="0" applyFill="1" applyBorder="1">
      <alignment vertical="center"/>
    </xf>
    <xf numFmtId="0" fontId="0" fillId="4" borderId="7" xfId="0" applyFill="1" applyBorder="1">
      <alignment vertical="center"/>
    </xf>
    <xf numFmtId="0" fontId="0" fillId="4" borderId="1" xfId="0" applyFill="1" applyBorder="1">
      <alignment vertical="center"/>
    </xf>
    <xf numFmtId="0" fontId="0" fillId="22" borderId="1" xfId="0" applyFill="1" applyBorder="1">
      <alignment vertical="center"/>
    </xf>
    <xf numFmtId="0" fontId="0" fillId="22" borderId="7" xfId="0" applyFill="1" applyBorder="1">
      <alignment vertical="center"/>
    </xf>
    <xf numFmtId="0" fontId="0" fillId="23" borderId="1" xfId="0" applyFill="1" applyBorder="1">
      <alignment vertical="center"/>
    </xf>
    <xf numFmtId="0" fontId="0" fillId="23" borderId="7" xfId="0" applyFill="1" applyBorder="1">
      <alignment vertical="center"/>
    </xf>
    <xf numFmtId="0" fontId="0" fillId="24" borderId="7" xfId="0" applyFill="1" applyBorder="1">
      <alignment vertical="center"/>
    </xf>
    <xf numFmtId="0" fontId="0" fillId="24" borderId="1" xfId="0" applyFill="1" applyBorder="1">
      <alignment vertical="center"/>
    </xf>
    <xf numFmtId="0" fontId="0" fillId="11" borderId="13" xfId="0" applyFill="1" applyBorder="1">
      <alignment vertical="center"/>
    </xf>
    <xf numFmtId="0" fontId="0" fillId="10" borderId="7" xfId="0" applyFill="1" applyBorder="1">
      <alignment vertical="center"/>
    </xf>
    <xf numFmtId="0" fontId="0" fillId="10" borderId="9" xfId="0" applyFill="1" applyBorder="1">
      <alignment vertical="center"/>
    </xf>
    <xf numFmtId="0" fontId="0" fillId="9" borderId="9" xfId="0" applyFill="1" applyBorder="1">
      <alignment vertical="center"/>
    </xf>
    <xf numFmtId="0" fontId="0" fillId="14" borderId="9" xfId="0" applyFill="1" applyBorder="1">
      <alignment vertical="center"/>
    </xf>
    <xf numFmtId="0" fontId="0" fillId="13" borderId="9" xfId="0" applyFill="1" applyBorder="1">
      <alignment vertical="center"/>
    </xf>
    <xf numFmtId="0" fontId="0" fillId="13" borderId="7" xfId="0" applyFill="1" applyBorder="1">
      <alignment vertical="center"/>
    </xf>
    <xf numFmtId="0" fontId="0" fillId="12" borderId="9" xfId="0" applyFill="1" applyBorder="1">
      <alignment vertical="center"/>
    </xf>
    <xf numFmtId="0" fontId="0" fillId="17" borderId="9" xfId="0" applyFill="1" applyBorder="1">
      <alignment vertical="center"/>
    </xf>
    <xf numFmtId="0" fontId="0" fillId="16" borderId="7" xfId="0" applyFill="1" applyBorder="1">
      <alignment vertical="center"/>
    </xf>
    <xf numFmtId="0" fontId="0" fillId="16" borderId="9" xfId="0" applyFill="1" applyBorder="1">
      <alignment vertical="center"/>
    </xf>
    <xf numFmtId="0" fontId="0" fillId="15" borderId="9" xfId="0" applyFill="1" applyBorder="1">
      <alignment vertical="center"/>
    </xf>
    <xf numFmtId="0" fontId="0" fillId="19" borderId="9" xfId="0" applyFill="1" applyBorder="1">
      <alignment vertical="center"/>
    </xf>
    <xf numFmtId="0" fontId="0" fillId="7" borderId="9" xfId="0" applyFill="1" applyBorder="1">
      <alignment vertical="center"/>
    </xf>
    <xf numFmtId="0" fontId="0" fillId="7" borderId="7" xfId="0" applyFill="1" applyBorder="1">
      <alignment vertical="center"/>
    </xf>
    <xf numFmtId="0" fontId="0" fillId="18" borderId="9" xfId="0" applyFill="1" applyBorder="1">
      <alignment vertical="center"/>
    </xf>
    <xf numFmtId="0" fontId="0" fillId="5" borderId="9" xfId="0" applyFill="1" applyBorder="1">
      <alignment vertical="center"/>
    </xf>
    <xf numFmtId="0" fontId="0" fillId="25" borderId="7" xfId="0" applyFill="1" applyBorder="1">
      <alignment vertical="center"/>
    </xf>
    <xf numFmtId="0" fontId="0" fillId="25" borderId="9" xfId="0" applyFill="1" applyBorder="1">
      <alignment vertical="center"/>
    </xf>
    <xf numFmtId="0" fontId="0" fillId="4" borderId="9" xfId="0" applyFill="1" applyBorder="1">
      <alignment vertical="center"/>
    </xf>
    <xf numFmtId="0" fontId="0" fillId="20" borderId="16" xfId="0" applyFill="1" applyBorder="1">
      <alignment vertical="center"/>
    </xf>
    <xf numFmtId="0" fontId="0" fillId="6" borderId="7" xfId="0" applyFill="1" applyBorder="1">
      <alignment vertical="center"/>
    </xf>
    <xf numFmtId="0" fontId="0" fillId="11" borderId="7" xfId="0" applyFill="1" applyBorder="1">
      <alignment vertical="center"/>
    </xf>
    <xf numFmtId="0" fontId="0" fillId="14" borderId="7" xfId="0" applyFill="1" applyBorder="1">
      <alignment vertical="center"/>
    </xf>
    <xf numFmtId="0" fontId="0" fillId="17" borderId="7"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15" borderId="10" xfId="0" applyFill="1" applyBorder="1">
      <alignment vertical="center"/>
    </xf>
    <xf numFmtId="0" fontId="0" fillId="0" borderId="31" xfId="0" applyBorder="1" applyAlignment="1">
      <alignment horizontal="center" vertical="center" wrapText="1"/>
    </xf>
    <xf numFmtId="38" fontId="0" fillId="4" borderId="15" xfId="1" applyFont="1" applyFill="1" applyBorder="1">
      <alignment vertical="center"/>
    </xf>
    <xf numFmtId="38" fontId="0" fillId="5" borderId="15" xfId="1" applyFont="1" applyFill="1" applyBorder="1">
      <alignment vertical="center"/>
    </xf>
    <xf numFmtId="38" fontId="0" fillId="6" borderId="15" xfId="1" applyFont="1" applyFill="1" applyBorder="1">
      <alignment vertical="center"/>
    </xf>
    <xf numFmtId="38" fontId="0" fillId="7" borderId="15" xfId="1" applyFont="1" applyFill="1" applyBorder="1">
      <alignment vertical="center"/>
    </xf>
    <xf numFmtId="38" fontId="0" fillId="8" borderId="15" xfId="1" applyFont="1" applyFill="1" applyBorder="1">
      <alignment vertical="center"/>
    </xf>
    <xf numFmtId="38" fontId="0" fillId="9" borderId="15" xfId="1" applyFont="1" applyFill="1" applyBorder="1">
      <alignment vertical="center"/>
    </xf>
    <xf numFmtId="38" fontId="0" fillId="10" borderId="15" xfId="1" applyFont="1" applyFill="1" applyBorder="1">
      <alignment vertical="center"/>
    </xf>
    <xf numFmtId="38" fontId="0" fillId="11" borderId="15" xfId="1" applyFont="1" applyFill="1" applyBorder="1">
      <alignment vertical="center"/>
    </xf>
    <xf numFmtId="38" fontId="0" fillId="12" borderId="15" xfId="1" applyFont="1" applyFill="1" applyBorder="1">
      <alignment vertical="center"/>
    </xf>
    <xf numFmtId="38" fontId="0" fillId="13" borderId="15" xfId="1" applyFont="1" applyFill="1" applyBorder="1">
      <alignment vertical="center"/>
    </xf>
    <xf numFmtId="38" fontId="0" fillId="14" borderId="15" xfId="1" applyFont="1" applyFill="1" applyBorder="1">
      <alignment vertical="center"/>
    </xf>
    <xf numFmtId="38" fontId="0" fillId="15" borderId="15" xfId="1" applyFont="1" applyFill="1" applyBorder="1">
      <alignment vertical="center"/>
    </xf>
    <xf numFmtId="38" fontId="0" fillId="16" borderId="15" xfId="1" applyFont="1" applyFill="1" applyBorder="1">
      <alignment vertical="center"/>
    </xf>
    <xf numFmtId="38" fontId="0" fillId="17" borderId="15" xfId="1" applyFont="1" applyFill="1" applyBorder="1">
      <alignment vertical="center"/>
    </xf>
    <xf numFmtId="38" fontId="0" fillId="18" borderId="15" xfId="1" applyFont="1" applyFill="1" applyBorder="1">
      <alignment vertical="center"/>
    </xf>
    <xf numFmtId="38" fontId="0" fillId="20" borderId="16" xfId="1" applyFont="1" applyFill="1" applyBorder="1">
      <alignment vertical="center"/>
    </xf>
    <xf numFmtId="38" fontId="0" fillId="4" borderId="12" xfId="1" applyFont="1" applyFill="1" applyBorder="1">
      <alignment vertical="center"/>
    </xf>
    <xf numFmtId="38" fontId="0" fillId="5" borderId="1" xfId="1" applyFont="1" applyFill="1" applyBorder="1">
      <alignment vertical="center"/>
    </xf>
    <xf numFmtId="38" fontId="0" fillId="6" borderId="1" xfId="1" applyFont="1" applyFill="1" applyBorder="1">
      <alignment vertical="center"/>
    </xf>
    <xf numFmtId="38" fontId="0" fillId="7" borderId="1" xfId="1" applyFont="1" applyFill="1" applyBorder="1">
      <alignment vertical="center"/>
    </xf>
    <xf numFmtId="38" fontId="0" fillId="8" borderId="1" xfId="1" applyFont="1" applyFill="1" applyBorder="1">
      <alignment vertical="center"/>
    </xf>
    <xf numFmtId="38" fontId="0" fillId="9" borderId="1" xfId="1" applyFont="1" applyFill="1" applyBorder="1">
      <alignment vertical="center"/>
    </xf>
    <xf numFmtId="38" fontId="0" fillId="10" borderId="1" xfId="1" applyFont="1" applyFill="1" applyBorder="1">
      <alignment vertical="center"/>
    </xf>
    <xf numFmtId="38" fontId="0" fillId="11" borderId="1" xfId="1" applyFont="1" applyFill="1" applyBorder="1">
      <alignment vertical="center"/>
    </xf>
    <xf numFmtId="38" fontId="0" fillId="12" borderId="1" xfId="1" applyFont="1" applyFill="1" applyBorder="1">
      <alignment vertical="center"/>
    </xf>
    <xf numFmtId="38" fontId="0" fillId="13" borderId="1" xfId="1" applyFont="1" applyFill="1" applyBorder="1">
      <alignment vertical="center"/>
    </xf>
    <xf numFmtId="38" fontId="0" fillId="14" borderId="1" xfId="1" applyFont="1" applyFill="1" applyBorder="1">
      <alignment vertical="center"/>
    </xf>
    <xf numFmtId="38" fontId="0" fillId="15" borderId="1" xfId="1" applyFont="1" applyFill="1" applyBorder="1">
      <alignment vertical="center"/>
    </xf>
    <xf numFmtId="38" fontId="0" fillId="16" borderId="1" xfId="1" applyFont="1" applyFill="1" applyBorder="1">
      <alignment vertical="center"/>
    </xf>
    <xf numFmtId="38" fontId="0" fillId="17" borderId="1" xfId="1" applyFont="1" applyFill="1" applyBorder="1">
      <alignment vertical="center"/>
    </xf>
    <xf numFmtId="38" fontId="0" fillId="18" borderId="1" xfId="1" applyFont="1" applyFill="1" applyBorder="1">
      <alignment vertical="center"/>
    </xf>
    <xf numFmtId="38" fontId="0" fillId="21" borderId="7" xfId="1" applyFont="1" applyFill="1" applyBorder="1">
      <alignment vertical="center"/>
    </xf>
    <xf numFmtId="38" fontId="0" fillId="19" borderId="1" xfId="1" applyFont="1" applyFill="1" applyBorder="1">
      <alignment vertical="center"/>
    </xf>
    <xf numFmtId="38" fontId="0" fillId="20" borderId="1" xfId="1" applyFont="1" applyFill="1" applyBorder="1">
      <alignment vertical="center"/>
    </xf>
    <xf numFmtId="38" fontId="0" fillId="8" borderId="12" xfId="1" applyFont="1" applyFill="1" applyBorder="1">
      <alignment vertical="center"/>
    </xf>
    <xf numFmtId="38" fontId="0" fillId="21" borderId="1" xfId="1" applyFont="1" applyFill="1" applyBorder="1">
      <alignment vertical="center"/>
    </xf>
    <xf numFmtId="38" fontId="0" fillId="2" borderId="7" xfId="1" applyFont="1" applyFill="1" applyBorder="1">
      <alignment vertical="center"/>
    </xf>
    <xf numFmtId="38" fontId="0" fillId="9" borderId="12" xfId="1" applyFont="1" applyFill="1" applyBorder="1">
      <alignment vertical="center"/>
    </xf>
    <xf numFmtId="38" fontId="0" fillId="4" borderId="7" xfId="1" applyFont="1" applyFill="1" applyBorder="1">
      <alignment vertical="center"/>
    </xf>
    <xf numFmtId="38" fontId="0" fillId="11" borderId="12" xfId="1" applyFont="1" applyFill="1" applyBorder="1">
      <alignment vertical="center"/>
    </xf>
    <xf numFmtId="38" fontId="0" fillId="2" borderId="1" xfId="1" applyFont="1" applyFill="1" applyBorder="1">
      <alignment vertical="center"/>
    </xf>
    <xf numFmtId="38" fontId="0" fillId="23" borderId="7" xfId="1" applyFont="1" applyFill="1" applyBorder="1">
      <alignment vertical="center"/>
    </xf>
    <xf numFmtId="38" fontId="0" fillId="12" borderId="12" xfId="1" applyFont="1" applyFill="1" applyBorder="1">
      <alignment vertical="center"/>
    </xf>
    <xf numFmtId="38" fontId="0" fillId="4" borderId="1" xfId="1" applyFont="1" applyFill="1" applyBorder="1">
      <alignment vertical="center"/>
    </xf>
    <xf numFmtId="38" fontId="0" fillId="24" borderId="7" xfId="1" applyFont="1" applyFill="1" applyBorder="1">
      <alignment vertical="center"/>
    </xf>
    <xf numFmtId="38" fontId="0" fillId="14" borderId="12" xfId="1" applyFont="1" applyFill="1" applyBorder="1">
      <alignment vertical="center"/>
    </xf>
    <xf numFmtId="38" fontId="0" fillId="22" borderId="1" xfId="1" applyFont="1" applyFill="1" applyBorder="1">
      <alignment vertical="center"/>
    </xf>
    <xf numFmtId="38" fontId="0" fillId="19" borderId="12" xfId="1" applyFont="1" applyFill="1" applyBorder="1">
      <alignment vertical="center"/>
    </xf>
    <xf numFmtId="38" fontId="0" fillId="16" borderId="9" xfId="1" applyFont="1" applyFill="1" applyBorder="1">
      <alignment vertical="center"/>
    </xf>
    <xf numFmtId="38" fontId="0" fillId="15" borderId="9" xfId="1" applyFont="1" applyFill="1" applyBorder="1">
      <alignment vertical="center"/>
    </xf>
    <xf numFmtId="38" fontId="0" fillId="19" borderId="9" xfId="1" applyFont="1" applyFill="1" applyBorder="1">
      <alignment vertical="center"/>
    </xf>
    <xf numFmtId="38" fontId="0" fillId="7" borderId="9" xfId="1" applyFont="1" applyFill="1" applyBorder="1">
      <alignment vertical="center"/>
    </xf>
    <xf numFmtId="38" fontId="0" fillId="18" borderId="9" xfId="1" applyFont="1" applyFill="1" applyBorder="1">
      <alignment vertical="center"/>
    </xf>
    <xf numFmtId="38" fontId="0" fillId="5" borderId="9" xfId="1" applyFont="1" applyFill="1" applyBorder="1">
      <alignment vertical="center"/>
    </xf>
    <xf numFmtId="38" fontId="0" fillId="25" borderId="9" xfId="1" applyFont="1" applyFill="1" applyBorder="1">
      <alignment vertical="center"/>
    </xf>
    <xf numFmtId="38" fontId="0" fillId="4" borderId="9" xfId="1" applyFont="1" applyFill="1" applyBorder="1">
      <alignment vertical="center"/>
    </xf>
    <xf numFmtId="38" fontId="0" fillId="0" borderId="9" xfId="1" applyFont="1" applyFill="1" applyBorder="1">
      <alignment vertical="center"/>
    </xf>
    <xf numFmtId="38" fontId="0" fillId="6" borderId="9" xfId="1" applyFont="1" applyFill="1" applyBorder="1">
      <alignment vertical="center"/>
    </xf>
    <xf numFmtId="176" fontId="0" fillId="0" borderId="11" xfId="1" applyNumberFormat="1" applyFont="1" applyBorder="1">
      <alignment vertical="center"/>
    </xf>
    <xf numFmtId="0" fontId="0" fillId="0" borderId="18" xfId="0" applyBorder="1">
      <alignment vertical="center"/>
    </xf>
    <xf numFmtId="0" fontId="0" fillId="0" borderId="45" xfId="0" applyBorder="1">
      <alignment vertical="center"/>
    </xf>
    <xf numFmtId="38" fontId="0" fillId="7" borderId="23" xfId="1" applyFont="1" applyFill="1" applyBorder="1">
      <alignment vertical="center"/>
    </xf>
    <xf numFmtId="38" fontId="0" fillId="19" borderId="18" xfId="1" applyFont="1" applyFill="1" applyBorder="1">
      <alignment vertical="center"/>
    </xf>
    <xf numFmtId="38" fontId="0" fillId="20" borderId="18" xfId="1" applyFont="1" applyFill="1" applyBorder="1">
      <alignment vertical="center"/>
    </xf>
    <xf numFmtId="38" fontId="0" fillId="2" borderId="18" xfId="1" applyFont="1" applyFill="1" applyBorder="1">
      <alignment vertical="center"/>
    </xf>
    <xf numFmtId="38" fontId="0" fillId="4" borderId="18" xfId="1" applyFont="1" applyFill="1" applyBorder="1">
      <alignment vertical="center"/>
    </xf>
    <xf numFmtId="38" fontId="0" fillId="22" borderId="18" xfId="1" applyFont="1" applyFill="1" applyBorder="1">
      <alignment vertical="center"/>
    </xf>
    <xf numFmtId="38" fontId="0" fillId="23" borderId="18" xfId="1" applyFont="1" applyFill="1" applyBorder="1">
      <alignment vertical="center"/>
    </xf>
    <xf numFmtId="38" fontId="0" fillId="7" borderId="18" xfId="1" applyFont="1" applyFill="1" applyBorder="1">
      <alignment vertical="center"/>
    </xf>
    <xf numFmtId="38" fontId="0" fillId="25" borderId="18" xfId="1" applyFont="1" applyFill="1" applyBorder="1">
      <alignment vertical="center"/>
    </xf>
    <xf numFmtId="38" fontId="0" fillId="12" borderId="55" xfId="1" applyFont="1" applyFill="1" applyBorder="1">
      <alignment vertical="center"/>
    </xf>
    <xf numFmtId="38" fontId="0" fillId="17" borderId="55" xfId="1" applyFont="1" applyFill="1" applyBorder="1">
      <alignment vertical="center"/>
    </xf>
    <xf numFmtId="38" fontId="0" fillId="16" borderId="55" xfId="1" applyFont="1" applyFill="1" applyBorder="1">
      <alignment vertical="center"/>
    </xf>
    <xf numFmtId="38" fontId="0" fillId="15" borderId="55" xfId="1" applyFont="1" applyFill="1" applyBorder="1">
      <alignment vertical="center"/>
    </xf>
    <xf numFmtId="38" fontId="0" fillId="19" borderId="55" xfId="1" applyFont="1" applyFill="1" applyBorder="1">
      <alignment vertical="center"/>
    </xf>
    <xf numFmtId="38" fontId="0" fillId="7" borderId="55" xfId="1" applyFont="1" applyFill="1" applyBorder="1">
      <alignment vertical="center"/>
    </xf>
    <xf numFmtId="38" fontId="0" fillId="18" borderId="55" xfId="1" applyFont="1" applyFill="1" applyBorder="1">
      <alignment vertical="center"/>
    </xf>
    <xf numFmtId="38" fontId="0" fillId="5" borderId="55" xfId="1" applyFont="1" applyFill="1" applyBorder="1">
      <alignment vertical="center"/>
    </xf>
    <xf numFmtId="38" fontId="0" fillId="25" borderId="55" xfId="1" applyFont="1" applyFill="1" applyBorder="1">
      <alignment vertical="center"/>
    </xf>
    <xf numFmtId="38" fontId="0" fillId="4" borderId="55" xfId="1" applyFont="1" applyFill="1" applyBorder="1">
      <alignment vertical="center"/>
    </xf>
    <xf numFmtId="38" fontId="0" fillId="17" borderId="13" xfId="1" applyFont="1" applyFill="1" applyBorder="1">
      <alignment vertical="center"/>
    </xf>
    <xf numFmtId="0" fontId="0" fillId="0" borderId="35" xfId="0" applyBorder="1">
      <alignment vertical="center"/>
    </xf>
    <xf numFmtId="0" fontId="0" fillId="0" borderId="65" xfId="0" applyBorder="1">
      <alignment vertical="center"/>
    </xf>
    <xf numFmtId="0" fontId="0" fillId="0" borderId="62" xfId="0" applyBorder="1">
      <alignment vertical="center"/>
    </xf>
    <xf numFmtId="0" fontId="0" fillId="0" borderId="31" xfId="0" applyBorder="1">
      <alignment vertical="center"/>
    </xf>
    <xf numFmtId="0" fontId="0" fillId="0" borderId="48" xfId="0" applyBorder="1">
      <alignment vertical="center"/>
    </xf>
    <xf numFmtId="38" fontId="0" fillId="6" borderId="17" xfId="1" applyFont="1" applyFill="1" applyBorder="1">
      <alignment vertical="center"/>
    </xf>
    <xf numFmtId="38" fontId="0" fillId="5" borderId="77" xfId="1" applyFont="1" applyFill="1" applyBorder="1">
      <alignment vertical="center"/>
    </xf>
    <xf numFmtId="38" fontId="0" fillId="5" borderId="78" xfId="1" applyFont="1" applyFill="1" applyBorder="1">
      <alignment vertical="center"/>
    </xf>
    <xf numFmtId="38" fontId="0" fillId="6" borderId="79" xfId="1" applyFont="1" applyFill="1" applyBorder="1">
      <alignment vertical="center"/>
    </xf>
    <xf numFmtId="38" fontId="0" fillId="7" borderId="17" xfId="1" applyFont="1" applyFill="1" applyBorder="1">
      <alignment vertical="center"/>
    </xf>
    <xf numFmtId="38" fontId="0" fillId="6" borderId="80" xfId="1" applyFont="1" applyFill="1" applyBorder="1">
      <alignment vertical="center"/>
    </xf>
    <xf numFmtId="38" fontId="0" fillId="8" borderId="17" xfId="1" applyFont="1" applyFill="1" applyBorder="1">
      <alignment vertical="center"/>
    </xf>
    <xf numFmtId="38" fontId="0" fillId="7" borderId="81" xfId="1" applyFont="1" applyFill="1" applyBorder="1">
      <alignment vertical="center"/>
    </xf>
    <xf numFmtId="38" fontId="0" fillId="6" borderId="82" xfId="1" applyFont="1" applyFill="1" applyBorder="1">
      <alignment vertical="center"/>
    </xf>
    <xf numFmtId="38" fontId="0" fillId="22" borderId="42" xfId="1" applyFont="1" applyFill="1" applyBorder="1">
      <alignment vertical="center"/>
    </xf>
    <xf numFmtId="38" fontId="0" fillId="5" borderId="23" xfId="1" applyFont="1" applyFill="1" applyBorder="1">
      <alignment vertical="center"/>
    </xf>
    <xf numFmtId="38" fontId="0" fillId="20" borderId="78" xfId="1" applyFont="1" applyFill="1" applyBorder="1">
      <alignment vertical="center"/>
    </xf>
    <xf numFmtId="38" fontId="0" fillId="21" borderId="79" xfId="1" applyFont="1" applyFill="1" applyBorder="1">
      <alignment vertical="center"/>
    </xf>
    <xf numFmtId="38" fontId="0" fillId="20" borderId="15" xfId="1" applyFont="1" applyFill="1" applyBorder="1">
      <alignment vertical="center"/>
    </xf>
    <xf numFmtId="38" fontId="0" fillId="21" borderId="15" xfId="1" applyFont="1" applyFill="1" applyBorder="1">
      <alignment vertical="center"/>
    </xf>
    <xf numFmtId="38" fontId="0" fillId="19" borderId="78" xfId="1" applyFont="1" applyFill="1" applyBorder="1">
      <alignment vertical="center"/>
    </xf>
    <xf numFmtId="38" fontId="0" fillId="20" borderId="17" xfId="1" applyFont="1" applyFill="1" applyBorder="1">
      <alignment vertical="center"/>
    </xf>
    <xf numFmtId="38" fontId="0" fillId="7" borderId="78" xfId="1" applyFont="1" applyFill="1" applyBorder="1">
      <alignment vertical="center"/>
    </xf>
    <xf numFmtId="38" fontId="0" fillId="19" borderId="79" xfId="1" applyFont="1" applyFill="1" applyBorder="1">
      <alignment vertical="center"/>
    </xf>
    <xf numFmtId="38" fontId="0" fillId="19" borderId="15" xfId="1" applyFont="1" applyFill="1" applyBorder="1">
      <alignment vertical="center"/>
    </xf>
    <xf numFmtId="38" fontId="0" fillId="18" borderId="78" xfId="1" applyFont="1" applyFill="1" applyBorder="1">
      <alignment vertical="center"/>
    </xf>
    <xf numFmtId="38" fontId="0" fillId="17" borderId="78" xfId="1" applyFont="1" applyFill="1" applyBorder="1">
      <alignment vertical="center"/>
    </xf>
    <xf numFmtId="38" fontId="0" fillId="18" borderId="79" xfId="1" applyFont="1" applyFill="1" applyBorder="1">
      <alignment vertical="center"/>
    </xf>
    <xf numFmtId="38" fontId="0" fillId="16" borderId="78" xfId="1" applyFont="1" applyFill="1" applyBorder="1">
      <alignment vertical="center"/>
    </xf>
    <xf numFmtId="38" fontId="0" fillId="17" borderId="17" xfId="1" applyFont="1" applyFill="1" applyBorder="1">
      <alignment vertical="center"/>
    </xf>
    <xf numFmtId="38" fontId="0" fillId="15" borderId="76" xfId="1" applyFont="1" applyFill="1" applyBorder="1">
      <alignment vertical="center"/>
    </xf>
    <xf numFmtId="38" fontId="0" fillId="16" borderId="79" xfId="1" applyFont="1" applyFill="1" applyBorder="1">
      <alignment vertical="center"/>
    </xf>
    <xf numFmtId="38" fontId="0" fillId="6" borderId="76" xfId="1" applyFont="1" applyFill="1" applyBorder="1">
      <alignment vertical="center"/>
    </xf>
    <xf numFmtId="38" fontId="0" fillId="2" borderId="78" xfId="1" applyFont="1" applyFill="1" applyBorder="1">
      <alignment vertical="center"/>
    </xf>
    <xf numFmtId="38" fontId="0" fillId="0" borderId="78" xfId="1" applyFont="1" applyBorder="1">
      <alignment vertical="center"/>
    </xf>
    <xf numFmtId="38" fontId="0" fillId="4" borderId="78" xfId="1" applyFont="1" applyFill="1" applyBorder="1">
      <alignment vertical="center"/>
    </xf>
    <xf numFmtId="176" fontId="0" fillId="0" borderId="9" xfId="1" applyNumberFormat="1" applyFont="1" applyFill="1" applyBorder="1">
      <alignment vertical="center"/>
    </xf>
    <xf numFmtId="0" fontId="0" fillId="0" borderId="93" xfId="0" applyBorder="1">
      <alignment vertical="center"/>
    </xf>
    <xf numFmtId="176" fontId="0" fillId="0" borderId="17" xfId="1" applyNumberFormat="1" applyFont="1" applyFill="1" applyBorder="1">
      <alignment vertical="center"/>
    </xf>
    <xf numFmtId="176" fontId="0" fillId="0" borderId="15" xfId="1" applyNumberFormat="1" applyFont="1" applyFill="1" applyBorder="1">
      <alignment vertical="center"/>
    </xf>
    <xf numFmtId="176" fontId="0" fillId="0" borderId="80" xfId="1" applyNumberFormat="1" applyFont="1" applyFill="1" applyBorder="1">
      <alignment vertical="center"/>
    </xf>
    <xf numFmtId="176" fontId="0" fillId="0" borderId="81" xfId="1" applyNumberFormat="1" applyFont="1" applyFill="1" applyBorder="1">
      <alignment vertical="center"/>
    </xf>
    <xf numFmtId="176" fontId="0" fillId="0" borderId="23" xfId="1" applyNumberFormat="1" applyFont="1" applyFill="1" applyBorder="1">
      <alignment vertical="center"/>
    </xf>
    <xf numFmtId="176" fontId="0" fillId="0" borderId="16" xfId="1" applyNumberFormat="1" applyFont="1" applyFill="1" applyBorder="1">
      <alignment vertical="center"/>
    </xf>
    <xf numFmtId="176" fontId="0" fillId="0" borderId="12" xfId="1" applyNumberFormat="1" applyFont="1" applyFill="1" applyBorder="1">
      <alignment vertical="center"/>
    </xf>
    <xf numFmtId="176" fontId="0" fillId="0" borderId="78" xfId="1" applyNumberFormat="1" applyFont="1" applyFill="1" applyBorder="1">
      <alignment vertical="center"/>
    </xf>
    <xf numFmtId="176" fontId="0" fillId="0" borderId="79" xfId="1" applyNumberFormat="1" applyFont="1" applyFill="1" applyBorder="1">
      <alignment vertical="center"/>
    </xf>
    <xf numFmtId="176" fontId="0" fillId="0" borderId="1" xfId="1" applyNumberFormat="1" applyFont="1" applyFill="1" applyBorder="1">
      <alignment vertical="center"/>
    </xf>
    <xf numFmtId="176" fontId="0" fillId="0" borderId="18" xfId="1" applyNumberFormat="1" applyFont="1" applyFill="1" applyBorder="1">
      <alignment vertical="center"/>
    </xf>
    <xf numFmtId="176" fontId="0" fillId="0" borderId="7" xfId="1" applyNumberFormat="1" applyFont="1" applyFill="1" applyBorder="1">
      <alignment vertical="center"/>
    </xf>
    <xf numFmtId="176" fontId="0" fillId="0" borderId="77" xfId="1" applyNumberFormat="1" applyFont="1" applyFill="1" applyBorder="1">
      <alignment vertical="center"/>
    </xf>
    <xf numFmtId="176" fontId="0" fillId="0" borderId="82" xfId="1" applyNumberFormat="1" applyFont="1" applyFill="1" applyBorder="1">
      <alignment vertical="center"/>
    </xf>
    <xf numFmtId="176" fontId="0" fillId="0" borderId="42" xfId="1" applyNumberFormat="1" applyFont="1" applyFill="1" applyBorder="1">
      <alignment vertical="center"/>
    </xf>
    <xf numFmtId="176" fontId="0" fillId="0" borderId="76" xfId="1" applyNumberFormat="1" applyFont="1" applyFill="1" applyBorder="1">
      <alignment vertical="center"/>
    </xf>
    <xf numFmtId="176" fontId="0" fillId="0" borderId="83" xfId="1" applyNumberFormat="1" applyFont="1" applyFill="1" applyBorder="1">
      <alignment vertical="center"/>
    </xf>
    <xf numFmtId="176" fontId="0" fillId="0" borderId="84" xfId="1" applyNumberFormat="1" applyFont="1" applyFill="1" applyBorder="1">
      <alignment vertical="center"/>
    </xf>
    <xf numFmtId="176" fontId="0" fillId="0" borderId="85" xfId="1" applyNumberFormat="1" applyFont="1" applyFill="1" applyBorder="1">
      <alignment vertical="center"/>
    </xf>
    <xf numFmtId="176" fontId="0" fillId="0" borderId="86" xfId="1" applyNumberFormat="1" applyFont="1" applyFill="1" applyBorder="1">
      <alignment vertical="center"/>
    </xf>
    <xf numFmtId="176" fontId="0" fillId="0" borderId="87" xfId="1" applyNumberFormat="1" applyFont="1" applyFill="1" applyBorder="1">
      <alignment vertical="center"/>
    </xf>
    <xf numFmtId="176" fontId="0" fillId="0" borderId="89" xfId="1" applyNumberFormat="1" applyFont="1" applyFill="1" applyBorder="1">
      <alignment vertical="center"/>
    </xf>
    <xf numFmtId="176" fontId="0" fillId="0" borderId="90" xfId="1" applyNumberFormat="1" applyFont="1" applyFill="1" applyBorder="1">
      <alignment vertical="center"/>
    </xf>
    <xf numFmtId="176" fontId="0" fillId="0" borderId="88" xfId="1" applyNumberFormat="1" applyFont="1" applyFill="1" applyBorder="1">
      <alignment vertical="center"/>
    </xf>
    <xf numFmtId="176" fontId="0" fillId="0" borderId="29" xfId="1" applyNumberFormat="1" applyFont="1" applyFill="1" applyBorder="1">
      <alignment vertical="center"/>
    </xf>
    <xf numFmtId="176" fontId="0" fillId="0" borderId="30" xfId="1" applyNumberFormat="1" applyFont="1" applyFill="1" applyBorder="1">
      <alignment vertical="center"/>
    </xf>
    <xf numFmtId="176" fontId="0" fillId="0" borderId="55" xfId="1" applyNumberFormat="1" applyFont="1" applyFill="1" applyBorder="1">
      <alignment vertical="center"/>
    </xf>
    <xf numFmtId="176" fontId="0" fillId="0" borderId="91" xfId="1" applyNumberFormat="1" applyFont="1" applyFill="1" applyBorder="1">
      <alignment vertical="center"/>
    </xf>
    <xf numFmtId="176" fontId="0" fillId="0" borderId="13" xfId="1" applyNumberFormat="1" applyFont="1" applyFill="1" applyBorder="1">
      <alignment vertical="center"/>
    </xf>
    <xf numFmtId="176" fontId="0" fillId="0" borderId="92" xfId="1" applyNumberFormat="1" applyFont="1" applyFill="1" applyBorder="1">
      <alignment vertical="center"/>
    </xf>
    <xf numFmtId="176" fontId="0" fillId="0" borderId="73" xfId="1" applyNumberFormat="1" applyFont="1" applyFill="1" applyBorder="1">
      <alignment vertical="center"/>
    </xf>
    <xf numFmtId="176" fontId="0" fillId="0" borderId="48" xfId="1" applyNumberFormat="1" applyFont="1" applyFill="1" applyBorder="1">
      <alignment vertical="center"/>
    </xf>
    <xf numFmtId="176" fontId="0" fillId="0" borderId="61" xfId="1" applyNumberFormat="1" applyFont="1" applyFill="1" applyBorder="1">
      <alignment vertical="center"/>
    </xf>
    <xf numFmtId="0" fontId="0" fillId="0" borderId="74" xfId="0" applyBorder="1">
      <alignment vertical="center"/>
    </xf>
    <xf numFmtId="0" fontId="0" fillId="0" borderId="68" xfId="0" applyBorder="1">
      <alignment vertical="center"/>
    </xf>
    <xf numFmtId="0" fontId="0" fillId="0" borderId="98" xfId="0" applyBorder="1" applyAlignment="1">
      <alignment horizontal="center" vertical="center"/>
    </xf>
    <xf numFmtId="38" fontId="0" fillId="11" borderId="82" xfId="1" applyFont="1" applyFill="1" applyBorder="1">
      <alignment vertical="center"/>
    </xf>
    <xf numFmtId="38" fontId="0" fillId="23" borderId="78" xfId="1" applyFont="1" applyFill="1" applyBorder="1">
      <alignment vertical="center"/>
    </xf>
    <xf numFmtId="38" fontId="0" fillId="24" borderId="79" xfId="1" applyFont="1" applyFill="1" applyBorder="1">
      <alignment vertical="center"/>
    </xf>
    <xf numFmtId="38" fontId="0" fillId="10" borderId="42" xfId="1" applyFont="1" applyFill="1" applyBorder="1">
      <alignment vertical="center"/>
    </xf>
    <xf numFmtId="38" fontId="0" fillId="22" borderId="78" xfId="1" applyFont="1" applyFill="1" applyBorder="1">
      <alignment vertical="center"/>
    </xf>
    <xf numFmtId="38" fontId="0" fillId="8" borderId="78" xfId="1" applyFont="1" applyFill="1" applyBorder="1">
      <alignment vertical="center"/>
    </xf>
    <xf numFmtId="38" fontId="0" fillId="11" borderId="83" xfId="1" applyFont="1" applyFill="1" applyBorder="1">
      <alignment vertical="center"/>
    </xf>
    <xf numFmtId="38" fontId="0" fillId="10" borderId="84" xfId="1" applyFont="1" applyFill="1" applyBorder="1">
      <alignment vertical="center"/>
    </xf>
    <xf numFmtId="38" fontId="0" fillId="14" borderId="82" xfId="1" applyFont="1" applyFill="1" applyBorder="1">
      <alignment vertical="center"/>
    </xf>
    <xf numFmtId="38" fontId="0" fillId="8" borderId="79" xfId="1" applyFont="1" applyFill="1" applyBorder="1">
      <alignment vertical="center"/>
    </xf>
    <xf numFmtId="38" fontId="0" fillId="23" borderId="85" xfId="1" applyFont="1" applyFill="1" applyBorder="1">
      <alignment vertical="center"/>
    </xf>
    <xf numFmtId="38" fontId="0" fillId="24" borderId="86" xfId="1" applyFont="1" applyFill="1" applyBorder="1">
      <alignment vertical="center"/>
    </xf>
    <xf numFmtId="38" fontId="0" fillId="11" borderId="86" xfId="1" applyFont="1" applyFill="1" applyBorder="1">
      <alignment vertical="center"/>
    </xf>
    <xf numFmtId="38" fontId="0" fillId="10" borderId="86" xfId="1" applyFont="1" applyFill="1" applyBorder="1">
      <alignment vertical="center"/>
    </xf>
    <xf numFmtId="38" fontId="0" fillId="9" borderId="87" xfId="1" applyFont="1" applyFill="1" applyBorder="1">
      <alignment vertical="center"/>
    </xf>
    <xf numFmtId="38" fontId="0" fillId="14" borderId="85" xfId="1" applyFont="1" applyFill="1" applyBorder="1">
      <alignment vertical="center"/>
    </xf>
    <xf numFmtId="38" fontId="0" fillId="13" borderId="89" xfId="1" applyFont="1" applyFill="1" applyBorder="1">
      <alignment vertical="center"/>
    </xf>
    <xf numFmtId="38" fontId="0" fillId="17" borderId="90" xfId="1" applyFont="1" applyFill="1" applyBorder="1">
      <alignment vertical="center"/>
    </xf>
    <xf numFmtId="38" fontId="0" fillId="4" borderId="79" xfId="1" applyFont="1" applyFill="1" applyBorder="1">
      <alignment vertical="center"/>
    </xf>
    <xf numFmtId="38" fontId="0" fillId="22" borderId="85" xfId="1" applyFont="1" applyFill="1" applyBorder="1">
      <alignment vertical="center"/>
    </xf>
    <xf numFmtId="38" fontId="0" fillId="8" borderId="86" xfId="1" applyFont="1" applyFill="1" applyBorder="1">
      <alignment vertical="center"/>
    </xf>
    <xf numFmtId="38" fontId="0" fillId="23" borderId="86" xfId="1" applyFont="1" applyFill="1" applyBorder="1">
      <alignment vertical="center"/>
    </xf>
    <xf numFmtId="38" fontId="0" fillId="11" borderId="87" xfId="1" applyFont="1" applyFill="1" applyBorder="1">
      <alignment vertical="center"/>
    </xf>
    <xf numFmtId="38" fontId="0" fillId="10" borderId="85" xfId="1" applyFont="1" applyFill="1" applyBorder="1">
      <alignment vertical="center"/>
    </xf>
    <xf numFmtId="38" fontId="0" fillId="9" borderId="86" xfId="1" applyFont="1" applyFill="1" applyBorder="1">
      <alignment vertical="center"/>
    </xf>
    <xf numFmtId="38" fontId="0" fillId="14" borderId="86" xfId="1" applyFont="1" applyFill="1" applyBorder="1">
      <alignment vertical="center"/>
    </xf>
    <xf numFmtId="38" fontId="0" fillId="13" borderId="86" xfId="1" applyFont="1" applyFill="1" applyBorder="1">
      <alignment vertical="center"/>
    </xf>
    <xf numFmtId="38" fontId="0" fillId="12" borderId="87" xfId="1" applyFont="1" applyFill="1" applyBorder="1">
      <alignment vertical="center"/>
    </xf>
    <xf numFmtId="38" fontId="0" fillId="16" borderId="23" xfId="1" applyFont="1" applyFill="1" applyBorder="1">
      <alignment vertical="center"/>
    </xf>
    <xf numFmtId="38" fontId="0" fillId="19" borderId="16" xfId="1" applyFont="1" applyFill="1" applyBorder="1">
      <alignment vertical="center"/>
    </xf>
    <xf numFmtId="38" fontId="0" fillId="0" borderId="88" xfId="1" applyFont="1" applyBorder="1">
      <alignment vertical="center"/>
    </xf>
    <xf numFmtId="38" fontId="0" fillId="4" borderId="86" xfId="1" applyFont="1" applyFill="1" applyBorder="1">
      <alignment vertical="center"/>
    </xf>
    <xf numFmtId="38" fontId="0" fillId="22" borderId="86" xfId="1" applyFont="1" applyFill="1" applyBorder="1">
      <alignment vertical="center"/>
    </xf>
    <xf numFmtId="38" fontId="0" fillId="23" borderId="87" xfId="1" applyFont="1" applyFill="1" applyBorder="1">
      <alignment vertical="center"/>
    </xf>
    <xf numFmtId="38" fontId="0" fillId="24" borderId="85" xfId="1" applyFont="1" applyFill="1" applyBorder="1">
      <alignment vertical="center"/>
    </xf>
    <xf numFmtId="38" fontId="0" fillId="14" borderId="87" xfId="1" applyFont="1" applyFill="1" applyBorder="1">
      <alignment vertical="center"/>
    </xf>
    <xf numFmtId="38" fontId="0" fillId="13" borderId="17" xfId="1" applyFont="1" applyFill="1" applyBorder="1">
      <alignment vertical="center"/>
    </xf>
    <xf numFmtId="38" fontId="0" fillId="8" borderId="88" xfId="1" applyFont="1" applyFill="1" applyBorder="1">
      <alignment vertical="center"/>
    </xf>
    <xf numFmtId="38" fontId="0" fillId="10" borderId="87" xfId="1" applyFont="1" applyFill="1" applyBorder="1">
      <alignment vertical="center"/>
    </xf>
    <xf numFmtId="38" fontId="0" fillId="9" borderId="17" xfId="1" applyFont="1" applyFill="1" applyBorder="1">
      <alignment vertical="center"/>
    </xf>
    <xf numFmtId="38" fontId="0" fillId="11" borderId="29" xfId="1" applyFont="1" applyFill="1" applyBorder="1">
      <alignment vertical="center"/>
    </xf>
    <xf numFmtId="38" fontId="0" fillId="10" borderId="30" xfId="1" applyFont="1" applyFill="1" applyBorder="1">
      <alignment vertical="center"/>
    </xf>
    <xf numFmtId="38" fontId="0" fillId="9" borderId="30" xfId="1" applyFont="1" applyFill="1" applyBorder="1">
      <alignment vertical="center"/>
    </xf>
    <xf numFmtId="38" fontId="0" fillId="14" borderId="30" xfId="1" applyFont="1" applyFill="1" applyBorder="1">
      <alignment vertical="center"/>
    </xf>
    <xf numFmtId="38" fontId="0" fillId="13" borderId="30" xfId="1" applyFont="1" applyFill="1" applyBorder="1">
      <alignment vertical="center"/>
    </xf>
    <xf numFmtId="38" fontId="0" fillId="0" borderId="91" xfId="1" applyFont="1" applyBorder="1">
      <alignment vertical="center"/>
    </xf>
    <xf numFmtId="38" fontId="0" fillId="17" borderId="92" xfId="1" applyFont="1" applyFill="1" applyBorder="1">
      <alignment vertical="center"/>
    </xf>
    <xf numFmtId="38" fontId="0" fillId="17" borderId="73" xfId="1" applyFont="1" applyFill="1" applyBorder="1">
      <alignment vertical="center"/>
    </xf>
    <xf numFmtId="38" fontId="0" fillId="15" borderId="48" xfId="1" applyFont="1" applyFill="1" applyBorder="1">
      <alignment vertical="center"/>
    </xf>
    <xf numFmtId="38" fontId="0" fillId="15" borderId="61" xfId="1" applyFont="1" applyFill="1" applyBorder="1">
      <alignment vertical="center"/>
    </xf>
    <xf numFmtId="176" fontId="0" fillId="0" borderId="4" xfId="0" applyNumberFormat="1" applyBorder="1">
      <alignment vertical="center"/>
    </xf>
    <xf numFmtId="176" fontId="0" fillId="0" borderId="31" xfId="0" applyNumberFormat="1" applyBorder="1">
      <alignment vertical="center"/>
    </xf>
    <xf numFmtId="176" fontId="0" fillId="0" borderId="5" xfId="0" applyNumberFormat="1" applyBorder="1">
      <alignment vertical="center"/>
    </xf>
    <xf numFmtId="177" fontId="0" fillId="0" borderId="12" xfId="0" applyNumberFormat="1" applyBorder="1">
      <alignment vertical="center"/>
    </xf>
    <xf numFmtId="177" fontId="0" fillId="0" borderId="1" xfId="0" applyNumberFormat="1" applyBorder="1">
      <alignment vertical="center"/>
    </xf>
    <xf numFmtId="177" fontId="0" fillId="0" borderId="18" xfId="0" applyNumberFormat="1" applyBorder="1">
      <alignment vertical="center"/>
    </xf>
    <xf numFmtId="177" fontId="0" fillId="0" borderId="7" xfId="0" applyNumberFormat="1" applyBorder="1">
      <alignment vertical="center"/>
    </xf>
    <xf numFmtId="0" fontId="0" fillId="0" borderId="46" xfId="0" applyBorder="1" applyAlignment="1">
      <alignment horizontal="center" vertical="center"/>
    </xf>
    <xf numFmtId="0" fontId="0" fillId="0" borderId="65" xfId="0" applyBorder="1" applyAlignment="1">
      <alignment vertical="center" wrapText="1"/>
    </xf>
    <xf numFmtId="0" fontId="0" fillId="0" borderId="42" xfId="0" applyBorder="1" applyAlignment="1">
      <alignment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lignment vertical="center"/>
    </xf>
    <xf numFmtId="0" fontId="0" fillId="0" borderId="15" xfId="0" applyBorder="1" applyAlignment="1">
      <alignment horizontal="center" vertical="center" wrapText="1"/>
    </xf>
    <xf numFmtId="0" fontId="0" fillId="0" borderId="67" xfId="0" applyBorder="1">
      <alignment vertical="center"/>
    </xf>
    <xf numFmtId="3" fontId="11" fillId="0" borderId="0" xfId="3" applyNumberFormat="1" applyFont="1">
      <alignment vertical="center"/>
    </xf>
    <xf numFmtId="179" fontId="4" fillId="0" borderId="0" xfId="3" applyNumberFormat="1" applyFont="1" applyAlignment="1">
      <alignment horizontal="center" vertical="center"/>
    </xf>
    <xf numFmtId="3" fontId="4" fillId="0" borderId="43" xfId="3" applyNumberFormat="1" applyFont="1" applyBorder="1" applyAlignment="1">
      <alignment vertical="center" wrapText="1"/>
    </xf>
    <xf numFmtId="3" fontId="4" fillId="0" borderId="43" xfId="3" applyNumberFormat="1" applyFont="1" applyBorder="1">
      <alignment vertical="center"/>
    </xf>
    <xf numFmtId="3" fontId="4" fillId="0" borderId="107" xfId="3" applyNumberFormat="1" applyFont="1" applyBorder="1" applyAlignment="1">
      <alignment horizontal="distributed" vertical="center"/>
    </xf>
    <xf numFmtId="3" fontId="4" fillId="0" borderId="108" xfId="3" applyNumberFormat="1" applyFont="1" applyBorder="1" applyAlignment="1">
      <alignment horizontal="distributed" vertical="center"/>
    </xf>
    <xf numFmtId="3" fontId="4" fillId="0" borderId="106" xfId="3" applyNumberFormat="1" applyFont="1" applyBorder="1" applyAlignment="1">
      <alignment horizontal="distributed" vertical="center"/>
    </xf>
    <xf numFmtId="38" fontId="0" fillId="0" borderId="0" xfId="1" applyFont="1">
      <alignment vertical="center"/>
    </xf>
    <xf numFmtId="0" fontId="16" fillId="0" borderId="0" xfId="0" applyFont="1">
      <alignment vertical="center"/>
    </xf>
    <xf numFmtId="0" fontId="0" fillId="0" borderId="19" xfId="0" applyBorder="1">
      <alignment vertical="center"/>
    </xf>
    <xf numFmtId="0" fontId="0" fillId="0" borderId="48" xfId="0" applyBorder="1" applyAlignment="1">
      <alignment horizontal="center" vertical="center" shrinkToFit="1"/>
    </xf>
    <xf numFmtId="0" fontId="0" fillId="0" borderId="0" xfId="0"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178" fontId="10" fillId="0" borderId="4" xfId="3" applyNumberFormat="1" applyFont="1" applyBorder="1" applyAlignment="1">
      <alignment horizontal="right" vertical="center"/>
    </xf>
    <xf numFmtId="178" fontId="10" fillId="0" borderId="5" xfId="3" applyNumberFormat="1" applyFont="1" applyBorder="1" applyAlignment="1">
      <alignment horizontal="right" vertical="center" wrapText="1"/>
    </xf>
    <xf numFmtId="178" fontId="10" fillId="0" borderId="1" xfId="3" applyNumberFormat="1" applyFont="1" applyBorder="1" applyAlignment="1">
      <alignment horizontal="right" vertical="center"/>
    </xf>
    <xf numFmtId="178" fontId="10" fillId="0" borderId="7" xfId="3" applyNumberFormat="1" applyFont="1" applyBorder="1" applyAlignment="1">
      <alignment horizontal="right" vertical="center" wrapText="1"/>
    </xf>
    <xf numFmtId="178" fontId="10" fillId="0" borderId="9" xfId="3" applyNumberFormat="1" applyFont="1" applyBorder="1" applyAlignment="1">
      <alignment horizontal="right" vertical="center"/>
    </xf>
    <xf numFmtId="178" fontId="10" fillId="0" borderId="10" xfId="3" applyNumberFormat="1" applyFont="1" applyBorder="1" applyAlignment="1">
      <alignment horizontal="right" vertical="center" wrapText="1"/>
    </xf>
    <xf numFmtId="178" fontId="10" fillId="0" borderId="15" xfId="3" applyNumberFormat="1" applyFont="1" applyBorder="1" applyAlignment="1">
      <alignment horizontal="right" vertical="center"/>
    </xf>
    <xf numFmtId="178" fontId="10" fillId="0" borderId="16" xfId="3" applyNumberFormat="1" applyFont="1" applyBorder="1" applyAlignment="1">
      <alignment horizontal="right" vertical="center" wrapText="1"/>
    </xf>
    <xf numFmtId="178" fontId="10" fillId="0" borderId="55" xfId="3" applyNumberFormat="1" applyFont="1" applyBorder="1" applyAlignment="1">
      <alignment horizontal="right" vertical="center"/>
    </xf>
    <xf numFmtId="178" fontId="10" fillId="0" borderId="56" xfId="3" applyNumberFormat="1" applyFont="1" applyBorder="1" applyAlignment="1">
      <alignment horizontal="right" vertical="center" wrapText="1"/>
    </xf>
    <xf numFmtId="178" fontId="10" fillId="0" borderId="1" xfId="3" applyNumberFormat="1" applyFont="1" applyBorder="1">
      <alignment vertical="center"/>
    </xf>
    <xf numFmtId="178" fontId="10" fillId="0" borderId="9" xfId="3" applyNumberFormat="1" applyFont="1" applyBorder="1">
      <alignment vertical="center"/>
    </xf>
    <xf numFmtId="38" fontId="0" fillId="0" borderId="42" xfId="1" applyFont="1" applyBorder="1" applyAlignment="1">
      <alignment horizontal="right" vertical="center"/>
    </xf>
    <xf numFmtId="38" fontId="0" fillId="0" borderId="45" xfId="1" applyFont="1" applyBorder="1" applyAlignment="1">
      <alignment horizontal="right" vertical="center"/>
    </xf>
    <xf numFmtId="38" fontId="0" fillId="0" borderId="52" xfId="1" applyFont="1" applyBorder="1" applyAlignment="1">
      <alignment horizontal="right" vertical="center"/>
    </xf>
    <xf numFmtId="38" fontId="0" fillId="0" borderId="16" xfId="1" applyFont="1" applyBorder="1" applyAlignment="1">
      <alignment horizontal="right" vertical="center"/>
    </xf>
    <xf numFmtId="38" fontId="0" fillId="0" borderId="7" xfId="1" applyFont="1" applyBorder="1" applyAlignment="1">
      <alignment horizontal="right" vertical="center"/>
    </xf>
    <xf numFmtId="38" fontId="0" fillId="0" borderId="10" xfId="1" applyFont="1" applyBorder="1" applyAlignment="1">
      <alignment horizontal="right" vertical="center"/>
    </xf>
    <xf numFmtId="0" fontId="0" fillId="0" borderId="41" xfId="0" applyBorder="1">
      <alignment vertical="center"/>
    </xf>
    <xf numFmtId="0" fontId="0" fillId="0" borderId="37" xfId="0" applyBorder="1">
      <alignment vertical="center"/>
    </xf>
    <xf numFmtId="0" fontId="0" fillId="0" borderId="44" xfId="0" applyBorder="1">
      <alignment vertical="center"/>
    </xf>
    <xf numFmtId="0" fontId="0" fillId="0" borderId="4" xfId="0" applyBorder="1" applyAlignment="1">
      <alignment horizontal="left" vertical="center"/>
    </xf>
    <xf numFmtId="0" fontId="0" fillId="0" borderId="75" xfId="0" applyBorder="1">
      <alignment vertical="center"/>
    </xf>
    <xf numFmtId="0" fontId="0" fillId="0" borderId="55" xfId="0" applyBorder="1">
      <alignment vertical="center"/>
    </xf>
    <xf numFmtId="38" fontId="0" fillId="0" borderId="0" xfId="1" applyFont="1" applyAlignment="1">
      <alignment horizontal="right" vertical="center"/>
    </xf>
    <xf numFmtId="38" fontId="0" fillId="0" borderId="11" xfId="1" applyFont="1" applyFill="1" applyBorder="1">
      <alignment vertical="center"/>
    </xf>
    <xf numFmtId="38" fontId="0" fillId="11" borderId="1" xfId="1" applyFont="1" applyFill="1" applyBorder="1" applyAlignment="1">
      <alignment vertical="center" shrinkToFit="1"/>
    </xf>
    <xf numFmtId="38" fontId="0" fillId="4" borderId="4" xfId="1" applyFont="1" applyFill="1" applyBorder="1">
      <alignment vertical="center"/>
    </xf>
    <xf numFmtId="38" fontId="0" fillId="5" borderId="4" xfId="1" applyFont="1" applyFill="1" applyBorder="1">
      <alignment vertical="center"/>
    </xf>
    <xf numFmtId="38" fontId="0" fillId="8" borderId="11" xfId="1" applyFont="1" applyFill="1" applyBorder="1">
      <alignment vertical="center"/>
    </xf>
    <xf numFmtId="38" fontId="0" fillId="9" borderId="4" xfId="1" applyFont="1" applyFill="1" applyBorder="1">
      <alignment vertical="center"/>
    </xf>
    <xf numFmtId="38" fontId="0" fillId="10" borderId="4" xfId="1" applyFont="1" applyFill="1" applyBorder="1">
      <alignment vertical="center"/>
    </xf>
    <xf numFmtId="38" fontId="0" fillId="11" borderId="4" xfId="1" applyFont="1" applyFill="1" applyBorder="1">
      <alignment vertical="center"/>
    </xf>
    <xf numFmtId="38" fontId="0" fillId="12" borderId="4" xfId="1" applyFont="1" applyFill="1" applyBorder="1">
      <alignment vertical="center"/>
    </xf>
    <xf numFmtId="38" fontId="0" fillId="13" borderId="4" xfId="1" applyFont="1" applyFill="1" applyBorder="1">
      <alignment vertical="center"/>
    </xf>
    <xf numFmtId="38" fontId="0" fillId="14" borderId="4" xfId="1" applyFont="1" applyFill="1" applyBorder="1">
      <alignment vertical="center"/>
    </xf>
    <xf numFmtId="38" fontId="0" fillId="15" borderId="4" xfId="1" applyFont="1" applyFill="1" applyBorder="1">
      <alignment vertical="center"/>
    </xf>
    <xf numFmtId="38" fontId="0" fillId="16" borderId="4" xfId="1" applyFont="1" applyFill="1" applyBorder="1">
      <alignment vertical="center"/>
    </xf>
    <xf numFmtId="38" fontId="0" fillId="17" borderId="4" xfId="1" applyFont="1" applyFill="1" applyBorder="1">
      <alignment vertical="center"/>
    </xf>
    <xf numFmtId="38" fontId="0" fillId="18" borderId="4" xfId="1" applyFont="1" applyFill="1" applyBorder="1">
      <alignment vertical="center"/>
    </xf>
    <xf numFmtId="38" fontId="0" fillId="7" borderId="31" xfId="1" applyFont="1" applyFill="1" applyBorder="1">
      <alignment vertical="center"/>
    </xf>
    <xf numFmtId="38" fontId="0" fillId="20" borderId="5" xfId="1" applyFont="1" applyFill="1" applyBorder="1">
      <alignment vertical="center"/>
    </xf>
    <xf numFmtId="38" fontId="0" fillId="5" borderId="96" xfId="1" applyFont="1" applyFill="1" applyBorder="1">
      <alignment vertical="center"/>
    </xf>
    <xf numFmtId="38" fontId="0" fillId="15" borderId="94" xfId="1" applyFont="1" applyFill="1" applyBorder="1">
      <alignment vertical="center"/>
    </xf>
    <xf numFmtId="38" fontId="0" fillId="6" borderId="94" xfId="1" applyFont="1" applyFill="1" applyBorder="1">
      <alignment vertical="center"/>
    </xf>
    <xf numFmtId="38" fontId="0" fillId="0" borderId="97" xfId="1" applyFont="1" applyBorder="1">
      <alignment vertical="center"/>
    </xf>
    <xf numFmtId="38" fontId="0" fillId="8" borderId="97" xfId="1" applyFont="1" applyFill="1" applyBorder="1">
      <alignment vertical="center"/>
    </xf>
    <xf numFmtId="38" fontId="0" fillId="11" borderId="104" xfId="1" applyFont="1" applyFill="1" applyBorder="1">
      <alignment vertical="center"/>
    </xf>
    <xf numFmtId="38" fontId="0" fillId="17" borderId="8" xfId="1" applyFont="1" applyFill="1" applyBorder="1">
      <alignment vertical="center"/>
    </xf>
    <xf numFmtId="38" fontId="0" fillId="0" borderId="0" xfId="1" applyFont="1" applyAlignment="1">
      <alignment vertical="center"/>
    </xf>
    <xf numFmtId="38" fontId="0" fillId="0" borderId="7" xfId="1" applyFont="1" applyBorder="1" applyAlignment="1">
      <alignment vertical="center"/>
    </xf>
    <xf numFmtId="0" fontId="0" fillId="12" borderId="45" xfId="0" applyFill="1" applyBorder="1" applyAlignment="1" applyProtection="1">
      <alignment horizontal="right" vertical="center"/>
      <protection locked="0"/>
    </xf>
    <xf numFmtId="0" fontId="0" fillId="12" borderId="54" xfId="0" applyFill="1" applyBorder="1" applyAlignment="1" applyProtection="1">
      <alignment horizontal="right" vertical="center"/>
      <protection locked="0"/>
    </xf>
    <xf numFmtId="0" fontId="0" fillId="12" borderId="53" xfId="0" applyFill="1" applyBorder="1" applyAlignment="1" applyProtection="1">
      <alignment horizontal="right" vertical="center"/>
      <protection locked="0"/>
    </xf>
    <xf numFmtId="0" fontId="0" fillId="12" borderId="42" xfId="0" applyFill="1" applyBorder="1" applyAlignment="1" applyProtection="1">
      <alignment horizontal="right" vertical="center"/>
      <protection locked="0"/>
    </xf>
    <xf numFmtId="0" fontId="0" fillId="0" borderId="39" xfId="0" applyBorder="1" applyAlignment="1">
      <alignment horizontal="center" vertical="center" shrinkToFit="1"/>
    </xf>
    <xf numFmtId="176" fontId="0" fillId="12" borderId="42" xfId="1" applyNumberFormat="1" applyFont="1" applyFill="1" applyBorder="1" applyAlignment="1" applyProtection="1">
      <alignment horizontal="right" vertical="center"/>
      <protection locked="0"/>
    </xf>
    <xf numFmtId="176" fontId="0" fillId="12" borderId="45" xfId="1" applyNumberFormat="1" applyFont="1" applyFill="1" applyBorder="1" applyAlignment="1" applyProtection="1">
      <alignment horizontal="right" vertical="center"/>
      <protection locked="0"/>
    </xf>
    <xf numFmtId="176" fontId="0" fillId="12" borderId="45" xfId="1" applyNumberFormat="1" applyFont="1" applyFill="1" applyBorder="1" applyAlignment="1">
      <alignment horizontal="right" vertical="center"/>
    </xf>
    <xf numFmtId="38" fontId="0" fillId="0" borderId="16" xfId="1" applyFont="1" applyBorder="1" applyAlignment="1">
      <alignment vertical="center"/>
    </xf>
    <xf numFmtId="0" fontId="0" fillId="0" borderId="10" xfId="0" applyBorder="1" applyAlignment="1">
      <alignment horizontal="center" vertical="center" shrinkToFit="1"/>
    </xf>
    <xf numFmtId="38" fontId="0" fillId="12" borderId="39" xfId="1" applyFont="1" applyFill="1" applyBorder="1" applyAlignment="1" applyProtection="1">
      <alignment horizontal="center" vertical="center"/>
      <protection locked="0"/>
    </xf>
    <xf numFmtId="0" fontId="17" fillId="12" borderId="25" xfId="0" applyFont="1" applyFill="1" applyBorder="1" applyAlignment="1" applyProtection="1">
      <alignment vertical="center" shrinkToFit="1"/>
      <protection locked="0"/>
    </xf>
    <xf numFmtId="38" fontId="0" fillId="0" borderId="16" xfId="0" applyNumberFormat="1" applyBorder="1">
      <alignment vertical="center"/>
    </xf>
    <xf numFmtId="0" fontId="0" fillId="0" borderId="53" xfId="0" applyBorder="1">
      <alignment vertical="center"/>
    </xf>
    <xf numFmtId="0" fontId="0" fillId="0" borderId="54" xfId="0" applyBorder="1">
      <alignment vertical="center"/>
    </xf>
    <xf numFmtId="0" fontId="0" fillId="0" borderId="63" xfId="0" applyBorder="1">
      <alignment vertical="center"/>
    </xf>
    <xf numFmtId="38" fontId="0" fillId="0" borderId="25" xfId="0" applyNumberFormat="1" applyBorder="1">
      <alignment vertical="center"/>
    </xf>
    <xf numFmtId="38" fontId="0" fillId="0" borderId="74" xfId="0" applyNumberFormat="1" applyBorder="1">
      <alignment vertical="center"/>
    </xf>
    <xf numFmtId="38" fontId="0" fillId="0" borderId="24" xfId="0" applyNumberFormat="1" applyBorder="1">
      <alignment vertical="center"/>
    </xf>
    <xf numFmtId="38" fontId="0" fillId="0" borderId="14" xfId="0" applyNumberFormat="1" applyBorder="1">
      <alignment vertical="center"/>
    </xf>
    <xf numFmtId="38" fontId="0" fillId="0" borderId="16" xfId="1" applyFont="1" applyFill="1" applyBorder="1" applyAlignment="1" applyProtection="1">
      <alignment horizontal="center" vertical="center"/>
      <protection locked="0"/>
    </xf>
    <xf numFmtId="0" fontId="0" fillId="0" borderId="14" xfId="0" applyBorder="1" applyProtection="1">
      <alignment vertical="center"/>
      <protection locked="0"/>
    </xf>
    <xf numFmtId="0" fontId="0" fillId="0" borderId="6" xfId="0" applyBorder="1" applyProtection="1">
      <alignment vertical="center"/>
      <protection locked="0"/>
    </xf>
    <xf numFmtId="0" fontId="0" fillId="0" borderId="1" xfId="0" applyBorder="1" applyProtection="1">
      <alignment vertical="center"/>
      <protection locked="0"/>
    </xf>
    <xf numFmtId="38" fontId="0" fillId="0" borderId="15" xfId="1" applyFont="1" applyBorder="1" applyProtection="1">
      <alignment vertical="center"/>
    </xf>
    <xf numFmtId="38" fontId="0" fillId="0" borderId="53" xfId="1" applyFont="1" applyBorder="1" applyAlignment="1" applyProtection="1">
      <alignment horizontal="right" vertical="center" wrapText="1"/>
    </xf>
    <xf numFmtId="9" fontId="0" fillId="0" borderId="16" xfId="2" applyFont="1" applyBorder="1" applyProtection="1">
      <alignment vertical="center"/>
    </xf>
    <xf numFmtId="38" fontId="0" fillId="0" borderId="14" xfId="1" applyFont="1" applyBorder="1" applyProtection="1">
      <alignment vertical="center"/>
    </xf>
    <xf numFmtId="38" fontId="0" fillId="0" borderId="23" xfId="1" applyFont="1" applyBorder="1" applyProtection="1">
      <alignment vertical="center"/>
    </xf>
    <xf numFmtId="38" fontId="0" fillId="0" borderId="16" xfId="1" applyFont="1" applyBorder="1" applyProtection="1">
      <alignment vertical="center"/>
    </xf>
    <xf numFmtId="0" fontId="0" fillId="0" borderId="18" xfId="0" applyBorder="1" applyAlignment="1">
      <alignment vertical="center" wrapText="1"/>
    </xf>
    <xf numFmtId="9" fontId="0" fillId="0" borderId="7" xfId="2" applyFont="1" applyBorder="1" applyProtection="1">
      <alignment vertical="center"/>
    </xf>
    <xf numFmtId="38" fontId="0" fillId="0" borderId="54" xfId="1" applyFont="1" applyBorder="1" applyAlignment="1" applyProtection="1">
      <alignment horizontal="right" vertical="center" wrapText="1"/>
    </xf>
    <xf numFmtId="38" fontId="0" fillId="0" borderId="6" xfId="1" applyFont="1" applyBorder="1" applyProtection="1">
      <alignment vertical="center"/>
    </xf>
    <xf numFmtId="38" fontId="0" fillId="0" borderId="18" xfId="1" applyFont="1" applyBorder="1" applyProtection="1">
      <alignment vertical="center"/>
    </xf>
    <xf numFmtId="38" fontId="0" fillId="0" borderId="7" xfId="1" applyFont="1" applyBorder="1" applyProtection="1">
      <alignment vertical="center"/>
    </xf>
    <xf numFmtId="38" fontId="0" fillId="0" borderId="7" xfId="1" applyFont="1" applyBorder="1" applyAlignment="1" applyProtection="1">
      <alignment vertical="center"/>
    </xf>
    <xf numFmtId="176" fontId="0" fillId="0" borderId="12" xfId="1" applyNumberFormat="1" applyFont="1" applyBorder="1" applyAlignment="1" applyProtection="1">
      <alignment vertical="center"/>
    </xf>
    <xf numFmtId="176" fontId="0" fillId="0" borderId="1" xfId="1" applyNumberFormat="1" applyFont="1" applyBorder="1" applyAlignment="1" applyProtection="1">
      <alignment vertical="center"/>
    </xf>
    <xf numFmtId="176" fontId="0" fillId="0" borderId="18" xfId="1" applyNumberFormat="1" applyFont="1" applyBorder="1" applyAlignment="1" applyProtection="1">
      <alignment vertical="center"/>
    </xf>
    <xf numFmtId="38" fontId="18" fillId="0" borderId="6" xfId="1" applyFont="1" applyBorder="1" applyProtection="1">
      <alignment vertical="center"/>
    </xf>
    <xf numFmtId="38" fontId="18" fillId="0" borderId="18" xfId="1" applyFont="1" applyBorder="1" applyProtection="1">
      <alignment vertical="center"/>
    </xf>
    <xf numFmtId="38" fontId="18" fillId="0" borderId="7" xfId="1" applyFont="1" applyBorder="1" applyProtection="1">
      <alignment vertical="center"/>
    </xf>
    <xf numFmtId="38" fontId="0" fillId="0" borderId="1" xfId="1" applyFont="1" applyBorder="1" applyProtection="1">
      <alignment vertical="center"/>
    </xf>
    <xf numFmtId="0" fontId="0" fillId="0" borderId="18" xfId="0" applyBorder="1" applyAlignment="1">
      <alignment vertical="center" shrinkToFit="1"/>
    </xf>
    <xf numFmtId="0" fontId="0" fillId="0" borderId="63" xfId="0" applyBorder="1" applyAlignment="1">
      <alignment horizontal="left" vertical="center" wrapText="1"/>
    </xf>
    <xf numFmtId="9" fontId="0" fillId="0" borderId="56" xfId="2" applyFont="1" applyBorder="1" applyProtection="1">
      <alignment vertical="center"/>
    </xf>
    <xf numFmtId="38" fontId="18" fillId="0" borderId="58" xfId="1" applyFont="1" applyBorder="1" applyProtection="1">
      <alignment vertical="center"/>
    </xf>
    <xf numFmtId="38" fontId="18" fillId="0" borderId="57" xfId="1" applyFont="1" applyBorder="1" applyProtection="1">
      <alignment vertical="center"/>
    </xf>
    <xf numFmtId="38" fontId="18" fillId="0" borderId="56" xfId="1" applyFont="1" applyBorder="1" applyProtection="1">
      <alignment vertical="center"/>
    </xf>
    <xf numFmtId="176" fontId="0" fillId="0" borderId="11" xfId="1" applyNumberFormat="1" applyFont="1" applyBorder="1" applyAlignment="1" applyProtection="1">
      <alignment horizontal="right" vertical="center"/>
    </xf>
    <xf numFmtId="176" fontId="0" fillId="0" borderId="4" xfId="1" applyNumberFormat="1" applyFont="1" applyBorder="1" applyAlignment="1" applyProtection="1">
      <alignment horizontal="right" vertical="center"/>
    </xf>
    <xf numFmtId="176" fontId="0" fillId="0" borderId="31" xfId="1" applyNumberFormat="1" applyFont="1" applyBorder="1" applyAlignment="1" applyProtection="1">
      <alignment horizontal="right" vertical="center"/>
    </xf>
    <xf numFmtId="0" fontId="0" fillId="2" borderId="4" xfId="0" applyFill="1" applyBorder="1" applyAlignment="1">
      <alignment vertical="center" wrapText="1"/>
    </xf>
    <xf numFmtId="0" fontId="0" fillId="2" borderId="31" xfId="0" applyFill="1" applyBorder="1" applyAlignment="1">
      <alignment vertical="center" wrapText="1"/>
    </xf>
    <xf numFmtId="9" fontId="0" fillId="0" borderId="5" xfId="2" applyFont="1" applyBorder="1" applyProtection="1">
      <alignment vertical="center"/>
    </xf>
    <xf numFmtId="38" fontId="18" fillId="0" borderId="24" xfId="1" applyFont="1" applyBorder="1" applyProtection="1">
      <alignment vertical="center"/>
    </xf>
    <xf numFmtId="38" fontId="18" fillId="0" borderId="68" xfId="1" applyFont="1" applyBorder="1" applyProtection="1">
      <alignment vertical="center"/>
    </xf>
    <xf numFmtId="38" fontId="18" fillId="0" borderId="25" xfId="1" applyFont="1" applyBorder="1" applyProtection="1">
      <alignment vertical="center"/>
    </xf>
    <xf numFmtId="176" fontId="0" fillId="0" borderId="13" xfId="1" applyNumberFormat="1" applyFont="1" applyBorder="1" applyAlignment="1" applyProtection="1">
      <alignment horizontal="right" vertical="center"/>
    </xf>
    <xf numFmtId="176" fontId="0" fillId="0" borderId="9" xfId="1" applyNumberFormat="1" applyFont="1" applyBorder="1" applyAlignment="1" applyProtection="1">
      <alignment horizontal="right" vertical="center"/>
    </xf>
    <xf numFmtId="176" fontId="0" fillId="0" borderId="19" xfId="1" applyNumberFormat="1" applyFont="1" applyBorder="1" applyAlignment="1" applyProtection="1">
      <alignment horizontal="right" vertical="center"/>
    </xf>
    <xf numFmtId="0" fontId="0" fillId="2" borderId="19" xfId="0" applyFill="1" applyBorder="1" applyAlignment="1">
      <alignment horizontal="center" vertical="center"/>
    </xf>
    <xf numFmtId="0" fontId="0" fillId="0" borderId="58" xfId="0" applyBorder="1" applyAlignment="1">
      <alignment vertical="center" shrinkToFit="1"/>
    </xf>
    <xf numFmtId="0" fontId="0" fillId="0" borderId="57" xfId="0" applyBorder="1" applyAlignment="1">
      <alignment vertical="center" shrinkToFit="1"/>
    </xf>
    <xf numFmtId="0" fontId="0" fillId="0" borderId="56" xfId="0" applyBorder="1" applyAlignment="1">
      <alignment vertical="center" shrinkToFit="1"/>
    </xf>
    <xf numFmtId="10" fontId="0" fillId="0" borderId="27" xfId="2" applyNumberFormat="1" applyFont="1" applyBorder="1" applyProtection="1">
      <alignment vertical="center"/>
    </xf>
    <xf numFmtId="10" fontId="0" fillId="0" borderId="28" xfId="2" applyNumberFormat="1" applyFont="1" applyBorder="1" applyProtection="1">
      <alignment vertical="center"/>
    </xf>
    <xf numFmtId="0" fontId="0" fillId="0" borderId="69" xfId="0" applyBorder="1">
      <alignment vertical="center"/>
    </xf>
    <xf numFmtId="9" fontId="0" fillId="0" borderId="21" xfId="2" applyFont="1" applyBorder="1" applyProtection="1">
      <alignment vertical="center"/>
    </xf>
    <xf numFmtId="0" fontId="0" fillId="0" borderId="74" xfId="0" applyBorder="1" applyAlignment="1">
      <alignment vertical="center" shrinkToFit="1"/>
    </xf>
    <xf numFmtId="38" fontId="0" fillId="0" borderId="3" xfId="1" applyFont="1" applyBorder="1" applyProtection="1">
      <alignment vertical="center"/>
    </xf>
    <xf numFmtId="38" fontId="0" fillId="0" borderId="4" xfId="1" applyFont="1" applyBorder="1" applyProtection="1">
      <alignment vertical="center"/>
    </xf>
    <xf numFmtId="38" fontId="0" fillId="0" borderId="5" xfId="1" applyFont="1" applyBorder="1" applyProtection="1">
      <alignment vertical="center"/>
    </xf>
    <xf numFmtId="176" fontId="0" fillId="0" borderId="105" xfId="1" applyNumberFormat="1" applyFont="1" applyBorder="1" applyAlignment="1" applyProtection="1">
      <alignment horizontal="right" vertical="center"/>
    </xf>
    <xf numFmtId="176" fontId="0" fillId="0" borderId="20" xfId="1" applyNumberFormat="1" applyFont="1" applyBorder="1" applyAlignment="1" applyProtection="1">
      <alignment horizontal="right" vertical="center"/>
    </xf>
    <xf numFmtId="176" fontId="0" fillId="0" borderId="20" xfId="1" applyNumberFormat="1" applyFont="1" applyBorder="1" applyAlignment="1" applyProtection="1">
      <alignment vertical="center"/>
    </xf>
    <xf numFmtId="0" fontId="0" fillId="0" borderId="47" xfId="0" applyBorder="1">
      <alignment vertical="center"/>
    </xf>
    <xf numFmtId="0" fontId="0" fillId="0" borderId="73" xfId="0" applyBorder="1">
      <alignment vertical="center"/>
    </xf>
    <xf numFmtId="9" fontId="0" fillId="0" borderId="61" xfId="2" applyFont="1" applyBorder="1" applyAlignment="1" applyProtection="1">
      <alignment vertical="center"/>
    </xf>
    <xf numFmtId="0" fontId="0" fillId="0" borderId="10" xfId="0" applyBorder="1" applyAlignment="1">
      <alignment vertical="center" shrinkToFit="1"/>
    </xf>
    <xf numFmtId="38" fontId="0" fillId="0" borderId="8" xfId="1" applyFont="1" applyBorder="1" applyProtection="1">
      <alignment vertical="center"/>
    </xf>
    <xf numFmtId="38" fontId="0" fillId="0" borderId="9" xfId="1" applyFont="1" applyBorder="1" applyProtection="1">
      <alignment vertical="center"/>
    </xf>
    <xf numFmtId="38" fontId="0" fillId="0" borderId="10" xfId="1" applyFont="1" applyBorder="1" applyProtection="1">
      <alignment vertical="center"/>
    </xf>
    <xf numFmtId="0" fontId="0" fillId="0" borderId="71" xfId="0" applyBorder="1" applyAlignment="1">
      <alignment vertical="center" shrinkToFit="1"/>
    </xf>
    <xf numFmtId="176" fontId="0" fillId="0" borderId="72" xfId="1" applyNumberFormat="1" applyFont="1" applyBorder="1" applyAlignment="1" applyProtection="1">
      <alignment horizontal="right" vertical="center"/>
    </xf>
    <xf numFmtId="176" fontId="0" fillId="0" borderId="67" xfId="1" applyNumberFormat="1" applyFont="1" applyBorder="1" applyAlignment="1" applyProtection="1">
      <alignment horizontal="right" vertical="center"/>
    </xf>
    <xf numFmtId="176" fontId="0" fillId="0" borderId="67" xfId="1" applyNumberFormat="1" applyFont="1" applyBorder="1" applyAlignment="1" applyProtection="1">
      <alignment vertical="center"/>
    </xf>
    <xf numFmtId="176" fontId="0" fillId="0" borderId="68" xfId="1" applyNumberFormat="1" applyFont="1" applyBorder="1" applyAlignment="1" applyProtection="1">
      <alignment horizontal="right" vertical="center"/>
    </xf>
    <xf numFmtId="0" fontId="0" fillId="0" borderId="93" xfId="0" applyBorder="1" applyAlignment="1">
      <alignment horizontal="center" vertical="center"/>
    </xf>
    <xf numFmtId="38" fontId="18" fillId="0" borderId="35" xfId="0" applyNumberFormat="1" applyFont="1" applyBorder="1">
      <alignment vertical="center"/>
    </xf>
    <xf numFmtId="176" fontId="0" fillId="0" borderId="29" xfId="1" applyNumberFormat="1" applyFont="1" applyBorder="1" applyAlignment="1" applyProtection="1">
      <alignment horizontal="right" vertical="center"/>
    </xf>
    <xf numFmtId="176" fontId="0" fillId="0" borderId="30" xfId="1" applyNumberFormat="1" applyFont="1" applyBorder="1" applyAlignment="1" applyProtection="1">
      <alignment horizontal="right" vertical="center"/>
    </xf>
    <xf numFmtId="176" fontId="0" fillId="0" borderId="27" xfId="1" applyNumberFormat="1" applyFont="1" applyBorder="1" applyAlignment="1" applyProtection="1">
      <alignment horizontal="right" vertical="center"/>
    </xf>
    <xf numFmtId="0" fontId="0" fillId="0" borderId="72" xfId="0" applyBorder="1" applyAlignment="1">
      <alignment vertical="center" shrinkToFit="1"/>
    </xf>
    <xf numFmtId="0" fontId="0" fillId="0" borderId="67" xfId="0" applyBorder="1" applyAlignment="1">
      <alignment vertical="center" shrinkToFit="1"/>
    </xf>
    <xf numFmtId="0" fontId="0" fillId="0" borderId="25" xfId="0"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lignment horizontal="center" vertical="center" shrinkToFit="1"/>
    </xf>
    <xf numFmtId="0" fontId="0" fillId="22" borderId="9" xfId="0" applyFill="1" applyBorder="1" applyAlignment="1">
      <alignment horizontal="center" vertical="center" shrinkToFit="1"/>
    </xf>
    <xf numFmtId="0" fontId="0" fillId="0" borderId="8" xfId="0" applyBorder="1" applyAlignment="1">
      <alignment vertical="center" shrinkToFit="1"/>
    </xf>
    <xf numFmtId="0" fontId="0" fillId="0" borderId="19" xfId="0" applyBorder="1" applyAlignment="1">
      <alignment vertical="center" shrinkToFit="1"/>
    </xf>
    <xf numFmtId="38" fontId="0" fillId="0" borderId="14" xfId="1" applyFont="1" applyBorder="1" applyAlignment="1" applyProtection="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38" fontId="15" fillId="2" borderId="37" xfId="1" applyFont="1" applyFill="1" applyBorder="1" applyAlignment="1" applyProtection="1">
      <alignment vertical="center"/>
    </xf>
    <xf numFmtId="38" fontId="18" fillId="0" borderId="46" xfId="1" applyFont="1" applyFill="1" applyBorder="1" applyAlignment="1" applyProtection="1">
      <alignment vertical="center"/>
    </xf>
    <xf numFmtId="38" fontId="18" fillId="0" borderId="61" xfId="1" applyFont="1" applyFill="1" applyBorder="1" applyAlignment="1" applyProtection="1">
      <alignment vertical="center"/>
    </xf>
    <xf numFmtId="0" fontId="0" fillId="2" borderId="63" xfId="0" applyFill="1" applyBorder="1" applyAlignment="1">
      <alignment horizontal="left" vertical="center" wrapText="1"/>
    </xf>
    <xf numFmtId="176" fontId="0" fillId="0" borderId="17" xfId="1" applyNumberFormat="1" applyFont="1" applyBorder="1" applyAlignment="1" applyProtection="1">
      <alignment vertical="center"/>
    </xf>
    <xf numFmtId="176" fontId="0" fillId="0" borderId="15" xfId="1" applyNumberFormat="1" applyFont="1" applyBorder="1" applyAlignment="1" applyProtection="1">
      <alignment vertical="center"/>
    </xf>
    <xf numFmtId="176" fontId="0" fillId="0" borderId="23" xfId="1" applyNumberFormat="1" applyFont="1" applyBorder="1" applyAlignment="1" applyProtection="1">
      <alignment vertical="center"/>
    </xf>
    <xf numFmtId="176" fontId="0" fillId="0" borderId="55" xfId="1" applyNumberFormat="1" applyFont="1" applyBorder="1" applyAlignment="1" applyProtection="1">
      <alignment vertical="center"/>
    </xf>
    <xf numFmtId="176" fontId="0" fillId="0" borderId="59" xfId="1" applyNumberFormat="1" applyFont="1" applyBorder="1" applyAlignment="1" applyProtection="1">
      <alignment vertical="center"/>
    </xf>
    <xf numFmtId="176" fontId="0" fillId="0" borderId="57" xfId="1" applyNumberFormat="1" applyFont="1" applyBorder="1" applyAlignment="1" applyProtection="1">
      <alignment vertical="center"/>
    </xf>
    <xf numFmtId="0" fontId="0" fillId="0" borderId="15"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21" fillId="0" borderId="0" xfId="0" applyFont="1">
      <alignment vertical="center"/>
    </xf>
    <xf numFmtId="0" fontId="16" fillId="0" borderId="35" xfId="0" applyFont="1" applyBorder="1">
      <alignment vertical="center"/>
    </xf>
    <xf numFmtId="9" fontId="0" fillId="12" borderId="5" xfId="2" applyFont="1" applyFill="1" applyBorder="1" applyAlignment="1" applyProtection="1">
      <alignment vertical="center"/>
      <protection locked="0"/>
    </xf>
    <xf numFmtId="9" fontId="0" fillId="12" borderId="10" xfId="2" applyFont="1" applyFill="1" applyBorder="1" applyAlignment="1" applyProtection="1">
      <alignment vertical="center"/>
      <protection locked="0"/>
    </xf>
    <xf numFmtId="0" fontId="22" fillId="0" borderId="0" xfId="0" applyFont="1">
      <alignment vertical="center"/>
    </xf>
    <xf numFmtId="0" fontId="0" fillId="0" borderId="23" xfId="0" applyBorder="1">
      <alignment vertical="center"/>
    </xf>
    <xf numFmtId="0" fontId="0" fillId="0" borderId="49" xfId="0" applyBorder="1" applyAlignment="1">
      <alignment horizontal="center" vertical="center" shrinkToFit="1"/>
    </xf>
    <xf numFmtId="0" fontId="0" fillId="0" borderId="49" xfId="0"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shrinkToFit="1"/>
    </xf>
    <xf numFmtId="0" fontId="0" fillId="0" borderId="33" xfId="0" applyBorder="1" applyAlignment="1">
      <alignment vertical="center" wrapText="1"/>
    </xf>
    <xf numFmtId="0" fontId="0" fillId="0" borderId="71" xfId="0" applyBorder="1">
      <alignment vertical="center"/>
    </xf>
    <xf numFmtId="0" fontId="14" fillId="0" borderId="0" xfId="0" applyFont="1">
      <alignment vertical="center"/>
    </xf>
    <xf numFmtId="176" fontId="0" fillId="12" borderId="52" xfId="1" applyNumberFormat="1" applyFont="1" applyFill="1" applyBorder="1" applyAlignment="1" applyProtection="1">
      <alignment horizontal="right" vertical="center"/>
      <protection locked="0"/>
    </xf>
    <xf numFmtId="0" fontId="0" fillId="0" borderId="74" xfId="0" applyBorder="1" applyAlignment="1">
      <alignment horizontal="center" vertical="center" shrinkToFit="1"/>
    </xf>
    <xf numFmtId="0" fontId="0" fillId="0" borderId="33" xfId="0" applyBorder="1" applyAlignment="1">
      <alignment horizontal="center" vertical="center"/>
    </xf>
    <xf numFmtId="0" fontId="0" fillId="0" borderId="38" xfId="0" applyBorder="1" applyAlignment="1">
      <alignment horizontal="center" vertical="center"/>
    </xf>
    <xf numFmtId="38" fontId="0" fillId="0" borderId="53" xfId="1" applyFont="1" applyBorder="1" applyAlignment="1" applyProtection="1">
      <alignment vertical="center" wrapText="1"/>
    </xf>
    <xf numFmtId="38" fontId="0" fillId="0" borderId="54" xfId="1" applyFont="1" applyBorder="1" applyAlignment="1" applyProtection="1">
      <alignment vertical="center" wrapText="1"/>
    </xf>
    <xf numFmtId="38" fontId="0" fillId="18" borderId="4" xfId="1" applyFont="1" applyFill="1" applyBorder="1" applyAlignment="1">
      <alignment vertical="center" shrinkToFit="1"/>
    </xf>
    <xf numFmtId="38" fontId="0" fillId="18" borderId="5" xfId="1" applyFont="1" applyFill="1" applyBorder="1" applyAlignment="1">
      <alignment vertical="center" shrinkToFit="1"/>
    </xf>
    <xf numFmtId="38" fontId="0" fillId="17" borderId="7" xfId="1" applyFont="1" applyFill="1" applyBorder="1" applyAlignment="1">
      <alignment vertical="center" shrinkToFit="1"/>
    </xf>
    <xf numFmtId="38" fontId="0" fillId="17" borderId="9" xfId="1" applyFont="1" applyFill="1" applyBorder="1" applyAlignment="1">
      <alignment vertical="center" shrinkToFit="1"/>
    </xf>
    <xf numFmtId="38" fontId="0" fillId="0" borderId="10" xfId="1" applyFont="1" applyBorder="1" applyAlignment="1">
      <alignment vertical="center" shrinkToFit="1"/>
    </xf>
    <xf numFmtId="38" fontId="0" fillId="18" borderId="16" xfId="1" applyFont="1" applyFill="1" applyBorder="1">
      <alignment vertical="center"/>
    </xf>
    <xf numFmtId="38" fontId="0" fillId="17" borderId="7" xfId="1" applyFont="1" applyFill="1" applyBorder="1">
      <alignment vertical="center"/>
    </xf>
    <xf numFmtId="38" fontId="0" fillId="17" borderId="9" xfId="1" applyFont="1" applyFill="1" applyBorder="1">
      <alignment vertical="center"/>
    </xf>
    <xf numFmtId="0" fontId="0" fillId="0" borderId="68" xfId="0" applyBorder="1" applyAlignment="1">
      <alignment horizontal="right" vertical="center"/>
    </xf>
    <xf numFmtId="0" fontId="0" fillId="0" borderId="33" xfId="0" applyBorder="1" applyAlignment="1">
      <alignment horizontal="center" vertical="center" shrinkToFit="1"/>
    </xf>
    <xf numFmtId="0" fontId="0" fillId="0" borderId="0" xfId="0" applyAlignment="1">
      <alignment horizontal="center" vertical="center" shrinkToFit="1"/>
    </xf>
    <xf numFmtId="176" fontId="0" fillId="0" borderId="40" xfId="1" applyNumberFormat="1" applyFont="1" applyFill="1" applyBorder="1" applyAlignment="1" applyProtection="1">
      <alignment horizontal="right" vertical="center"/>
      <protection locked="0"/>
    </xf>
    <xf numFmtId="176" fontId="0" fillId="0" borderId="43" xfId="1" applyNumberFormat="1" applyFont="1" applyBorder="1" applyAlignment="1">
      <alignment horizontal="right" vertical="center" shrinkToFit="1"/>
    </xf>
    <xf numFmtId="176" fontId="0" fillId="0" borderId="43" xfId="1" applyNumberFormat="1" applyFont="1" applyBorder="1" applyAlignment="1" applyProtection="1">
      <alignment horizontal="right" vertical="center"/>
    </xf>
    <xf numFmtId="176" fontId="0" fillId="0" borderId="43" xfId="1" applyNumberFormat="1" applyFont="1" applyBorder="1" applyAlignment="1" applyProtection="1">
      <alignment horizontal="right" vertical="center" shrinkToFit="1"/>
    </xf>
    <xf numFmtId="176" fontId="0" fillId="0" borderId="131" xfId="1" applyNumberFormat="1" applyFont="1" applyBorder="1" applyAlignment="1" applyProtection="1">
      <alignment horizontal="right" vertical="center" shrinkToFit="1"/>
    </xf>
    <xf numFmtId="176" fontId="0" fillId="0" borderId="62" xfId="0" applyNumberFormat="1" applyBorder="1">
      <alignment vertical="center"/>
    </xf>
    <xf numFmtId="176" fontId="0" fillId="0" borderId="51" xfId="0" applyNumberFormat="1" applyBorder="1">
      <alignment vertical="center"/>
    </xf>
    <xf numFmtId="177" fontId="0" fillId="0" borderId="74" xfId="0" applyNumberFormat="1" applyBorder="1" applyAlignment="1">
      <alignment vertical="center" shrinkToFit="1"/>
    </xf>
    <xf numFmtId="0" fontId="0" fillId="0" borderId="74" xfId="0" applyBorder="1" applyAlignment="1">
      <alignment horizontal="right" vertical="center" shrinkToFit="1"/>
    </xf>
    <xf numFmtId="176" fontId="0" fillId="12" borderId="30" xfId="1" applyNumberFormat="1" applyFont="1" applyFill="1" applyBorder="1" applyAlignment="1" applyProtection="1">
      <alignment horizontal="right" vertical="center"/>
    </xf>
    <xf numFmtId="176" fontId="0" fillId="12" borderId="23" xfId="1" applyNumberFormat="1" applyFont="1" applyFill="1" applyBorder="1" applyAlignment="1" applyProtection="1">
      <alignment vertical="center"/>
    </xf>
    <xf numFmtId="176" fontId="0" fillId="12" borderId="18" xfId="1" applyNumberFormat="1" applyFont="1" applyFill="1" applyBorder="1" applyAlignment="1" applyProtection="1">
      <alignment vertical="center"/>
    </xf>
    <xf numFmtId="176" fontId="0" fillId="12" borderId="57" xfId="1" applyNumberFormat="1" applyFont="1" applyFill="1" applyBorder="1" applyAlignment="1" applyProtection="1">
      <alignment vertical="center"/>
    </xf>
    <xf numFmtId="176" fontId="0" fillId="0" borderId="93" xfId="1" applyNumberFormat="1" applyFont="1" applyBorder="1" applyAlignment="1" applyProtection="1">
      <alignment horizontal="right" vertical="center"/>
    </xf>
    <xf numFmtId="176" fontId="0" fillId="12" borderId="27" xfId="1" applyNumberFormat="1" applyFont="1" applyFill="1" applyBorder="1" applyAlignment="1" applyProtection="1">
      <alignment horizontal="right" vertical="center"/>
    </xf>
    <xf numFmtId="176" fontId="0" fillId="0" borderId="67" xfId="1" applyNumberFormat="1" applyFont="1" applyBorder="1" applyAlignment="1">
      <alignment vertical="center" shrinkToFit="1"/>
    </xf>
    <xf numFmtId="176" fontId="0" fillId="0" borderId="68" xfId="1" applyNumberFormat="1" applyFont="1" applyBorder="1" applyAlignment="1">
      <alignment vertical="center" shrinkToFit="1"/>
    </xf>
    <xf numFmtId="176" fontId="0" fillId="22" borderId="2" xfId="1" applyNumberFormat="1" applyFont="1" applyFill="1" applyBorder="1" applyAlignment="1" applyProtection="1">
      <alignment horizontal="right" vertical="center"/>
    </xf>
    <xf numFmtId="176" fontId="0" fillId="12" borderId="15" xfId="1" applyNumberFormat="1" applyFont="1" applyFill="1" applyBorder="1" applyAlignment="1" applyProtection="1">
      <alignment horizontal="right" vertical="center"/>
    </xf>
    <xf numFmtId="176" fontId="0" fillId="12" borderId="1" xfId="1" applyNumberFormat="1" applyFont="1" applyFill="1" applyBorder="1" applyAlignment="1" applyProtection="1">
      <alignment horizontal="right" vertical="center"/>
    </xf>
    <xf numFmtId="176" fontId="0" fillId="12" borderId="1" xfId="1" applyNumberFormat="1" applyFont="1" applyFill="1" applyBorder="1" applyAlignment="1" applyProtection="1">
      <alignment horizontal="right" vertical="center"/>
      <protection locked="0"/>
    </xf>
    <xf numFmtId="176" fontId="0" fillId="0" borderId="1" xfId="1" applyNumberFormat="1" applyFont="1" applyFill="1" applyBorder="1" applyAlignment="1" applyProtection="1">
      <alignment horizontal="right" vertical="center"/>
    </xf>
    <xf numFmtId="176" fontId="0" fillId="0" borderId="55" xfId="1" applyNumberFormat="1" applyFont="1" applyFill="1" applyBorder="1" applyAlignment="1" applyProtection="1">
      <alignment horizontal="right" vertical="center"/>
    </xf>
    <xf numFmtId="181" fontId="0" fillId="0" borderId="67" xfId="0" applyNumberFormat="1" applyBorder="1">
      <alignment vertical="center"/>
    </xf>
    <xf numFmtId="177" fontId="0" fillId="0" borderId="67" xfId="0" applyNumberFormat="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38" fontId="0" fillId="0" borderId="8" xfId="0" applyNumberFormat="1" applyBorder="1" applyAlignment="1">
      <alignment horizontal="right" vertical="center"/>
    </xf>
    <xf numFmtId="38" fontId="0" fillId="0" borderId="10" xfId="0" applyNumberFormat="1" applyBorder="1" applyAlignment="1">
      <alignment horizontal="right"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38" fontId="0" fillId="0" borderId="46" xfId="1" applyFont="1" applyBorder="1" applyAlignment="1">
      <alignment horizontal="center" vertical="center"/>
    </xf>
    <xf numFmtId="38" fontId="0" fillId="0" borderId="61" xfId="1" applyFont="1" applyBorder="1" applyAlignment="1">
      <alignment horizontal="center" vertical="center"/>
    </xf>
    <xf numFmtId="38" fontId="0" fillId="0" borderId="14" xfId="1" applyFont="1" applyBorder="1" applyAlignment="1">
      <alignment horizontal="center" vertical="center" wrapText="1"/>
    </xf>
    <xf numFmtId="38" fontId="0" fillId="0" borderId="6" xfId="1" applyFont="1" applyBorder="1" applyAlignment="1">
      <alignment horizontal="center" vertical="center" wrapText="1"/>
    </xf>
    <xf numFmtId="38" fontId="0" fillId="0" borderId="6" xfId="1" applyFont="1" applyBorder="1" applyAlignment="1">
      <alignment horizontal="center" vertical="center" shrinkToFit="1"/>
    </xf>
    <xf numFmtId="38" fontId="0" fillId="0" borderId="7" xfId="1" applyFont="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24" xfId="0" applyBorder="1" applyAlignment="1">
      <alignment horizontal="center" vertical="center"/>
    </xf>
    <xf numFmtId="0" fontId="0" fillId="0" borderId="67"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72"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left" vertical="center" shrinkToFit="1"/>
    </xf>
    <xf numFmtId="0" fontId="0" fillId="0" borderId="7" xfId="0" applyBorder="1" applyAlignment="1">
      <alignment horizontal="left" vertical="center" shrinkToFit="1"/>
    </xf>
    <xf numFmtId="0" fontId="22" fillId="12" borderId="0" xfId="0" applyFont="1" applyFill="1" applyAlignment="1">
      <alignment horizontal="center" vertical="center"/>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0" borderId="17" xfId="0" applyBorder="1" applyAlignment="1">
      <alignment horizontal="left" vertical="center" shrinkToFit="1"/>
    </xf>
    <xf numFmtId="0" fontId="0" fillId="0" borderId="0" xfId="0" applyAlignment="1">
      <alignment horizontal="center" vertical="center" wrapText="1"/>
    </xf>
    <xf numFmtId="38" fontId="0" fillId="0" borderId="27" xfId="1" applyFont="1" applyBorder="1" applyAlignment="1">
      <alignment horizontal="right" vertical="center"/>
    </xf>
    <xf numFmtId="0" fontId="19" fillId="0" borderId="56" xfId="0" applyFont="1" applyBorder="1" applyAlignment="1">
      <alignment horizontal="center" vertical="center" wrapText="1"/>
    </xf>
    <xf numFmtId="0" fontId="19" fillId="0" borderId="2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61" xfId="0" applyFont="1" applyBorder="1" applyAlignment="1">
      <alignment horizontal="center" vertical="center" wrapText="1"/>
    </xf>
    <xf numFmtId="0" fontId="0" fillId="0" borderId="69" xfId="0" applyBorder="1" applyAlignment="1">
      <alignment horizontal="center" vertical="center" shrinkToFit="1"/>
    </xf>
    <xf numFmtId="0" fontId="0" fillId="0" borderId="74" xfId="0" applyBorder="1" applyAlignment="1">
      <alignment horizontal="center" vertical="center" shrinkToFit="1"/>
    </xf>
    <xf numFmtId="0" fontId="0" fillId="0" borderId="69" xfId="0" applyBorder="1" applyAlignment="1">
      <alignment horizontal="center" vertical="center"/>
    </xf>
    <xf numFmtId="0" fontId="0" fillId="0" borderId="74" xfId="0" applyBorder="1" applyAlignment="1">
      <alignment horizontal="center" vertical="center"/>
    </xf>
    <xf numFmtId="0" fontId="0" fillId="0" borderId="71" xfId="0" applyBorder="1" applyAlignment="1">
      <alignment horizontal="center" vertical="center"/>
    </xf>
    <xf numFmtId="176" fontId="0" fillId="0" borderId="60" xfId="1" applyNumberFormat="1" applyFont="1" applyBorder="1" applyAlignment="1" applyProtection="1">
      <alignment horizontal="right" vertical="center"/>
    </xf>
    <xf numFmtId="176" fontId="0" fillId="0" borderId="53" xfId="1" applyNumberFormat="1" applyFont="1" applyBorder="1" applyAlignment="1" applyProtection="1">
      <alignment horizontal="right" vertical="center"/>
    </xf>
    <xf numFmtId="0" fontId="14" fillId="0" borderId="69" xfId="0" applyFont="1" applyBorder="1" applyAlignment="1">
      <alignment horizontal="right" vertical="center" shrinkToFit="1"/>
    </xf>
    <xf numFmtId="0" fontId="14" fillId="0" borderId="74" xfId="0" applyFont="1" applyBorder="1" applyAlignment="1">
      <alignment horizontal="right" vertical="center" shrinkToFit="1"/>
    </xf>
    <xf numFmtId="0" fontId="14" fillId="0" borderId="72" xfId="0" applyFont="1" applyBorder="1" applyAlignment="1">
      <alignment horizontal="right" vertical="center" shrinkToFit="1"/>
    </xf>
    <xf numFmtId="0" fontId="14" fillId="0" borderId="68" xfId="0" applyFont="1" applyBorder="1" applyAlignment="1">
      <alignment horizontal="center" vertical="center" shrinkToFit="1"/>
    </xf>
    <xf numFmtId="0" fontId="14" fillId="0" borderId="71" xfId="0" applyFont="1" applyBorder="1" applyAlignment="1">
      <alignment horizontal="center" vertical="center" shrinkToFit="1"/>
    </xf>
    <xf numFmtId="0" fontId="0" fillId="0" borderId="0" xfId="0"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55" xfId="0" applyBorder="1" applyAlignment="1">
      <alignment horizontal="center" vertical="center"/>
    </xf>
    <xf numFmtId="38" fontId="0" fillId="0" borderId="55" xfId="1" applyFont="1" applyBorder="1" applyAlignment="1" applyProtection="1">
      <alignment horizontal="center" vertical="center"/>
    </xf>
    <xf numFmtId="38" fontId="0" fillId="0" borderId="15" xfId="1" applyFont="1" applyBorder="1" applyAlignment="1" applyProtection="1">
      <alignment horizontal="center" vertical="center"/>
    </xf>
    <xf numFmtId="0" fontId="0" fillId="0" borderId="18" xfId="0" applyBorder="1" applyAlignment="1">
      <alignment horizontal="center" vertical="center"/>
    </xf>
    <xf numFmtId="0" fontId="0" fillId="0" borderId="43"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0" fillId="0" borderId="62" xfId="0" applyBorder="1" applyAlignment="1">
      <alignment horizontal="center" vertical="center"/>
    </xf>
    <xf numFmtId="0" fontId="0" fillId="0" borderId="52" xfId="0" applyBorder="1" applyAlignment="1">
      <alignment horizontal="center" vertical="center"/>
    </xf>
    <xf numFmtId="0" fontId="0" fillId="0" borderId="75" xfId="0" applyBorder="1" applyAlignment="1">
      <alignment horizontal="center" vertical="center"/>
    </xf>
    <xf numFmtId="0" fontId="0" fillId="0" borderId="44" xfId="0" applyBorder="1" applyAlignment="1">
      <alignment horizontal="center" vertical="center"/>
    </xf>
    <xf numFmtId="38" fontId="0" fillId="0" borderId="60" xfId="1" applyFont="1" applyBorder="1" applyAlignment="1" applyProtection="1">
      <alignment vertical="center" wrapText="1"/>
    </xf>
    <xf numFmtId="38" fontId="0" fillId="0" borderId="53" xfId="1" applyFont="1" applyBorder="1" applyAlignment="1" applyProtection="1">
      <alignment vertical="center" wrapText="1"/>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22" borderId="15" xfId="0" applyFill="1" applyBorder="1" applyAlignment="1">
      <alignment horizontal="center" vertical="center"/>
    </xf>
    <xf numFmtId="0" fontId="0" fillId="22" borderId="1" xfId="0" applyFill="1" applyBorder="1" applyAlignment="1">
      <alignment horizontal="center" vertical="center"/>
    </xf>
    <xf numFmtId="0" fontId="0" fillId="22" borderId="55" xfId="0" applyFill="1" applyBorder="1" applyAlignment="1">
      <alignment horizontal="center" vertical="center"/>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53" xfId="0" applyBorder="1" applyAlignment="1">
      <alignment horizontal="center" vertical="center" wrapText="1"/>
    </xf>
    <xf numFmtId="0" fontId="0" fillId="0" borderId="56" xfId="0" applyBorder="1" applyAlignment="1">
      <alignment horizontal="center" vertical="center"/>
    </xf>
    <xf numFmtId="0" fontId="0" fillId="0" borderId="61" xfId="0" applyBorder="1" applyAlignment="1">
      <alignment horizontal="center" vertical="center"/>
    </xf>
    <xf numFmtId="0" fontId="0" fillId="0" borderId="49" xfId="0" applyBorder="1" applyAlignment="1">
      <alignment horizontal="center" vertical="center" wrapText="1"/>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38" fontId="0" fillId="0" borderId="58" xfId="1" applyFont="1" applyBorder="1" applyAlignment="1" applyProtection="1">
      <alignment horizontal="center" vertical="center" wrapText="1"/>
    </xf>
    <xf numFmtId="38" fontId="0" fillId="0" borderId="26" xfId="1" applyFont="1" applyBorder="1" applyAlignment="1" applyProtection="1">
      <alignment horizontal="center" vertical="center" wrapText="1"/>
    </xf>
    <xf numFmtId="38" fontId="0" fillId="0" borderId="14" xfId="1" applyFont="1" applyBorder="1" applyAlignment="1" applyProtection="1">
      <alignment horizontal="center" vertical="center" wrapText="1"/>
    </xf>
    <xf numFmtId="176" fontId="0" fillId="0" borderId="55" xfId="1" applyNumberFormat="1" applyFont="1" applyBorder="1" applyAlignment="1" applyProtection="1">
      <alignment vertical="center"/>
    </xf>
    <xf numFmtId="176" fontId="0" fillId="0" borderId="15" xfId="1" applyNumberFormat="1" applyFont="1" applyBorder="1" applyAlignment="1" applyProtection="1">
      <alignment vertical="center"/>
    </xf>
    <xf numFmtId="176" fontId="0" fillId="0" borderId="57" xfId="1" applyNumberFormat="1" applyFont="1" applyBorder="1" applyAlignment="1" applyProtection="1">
      <alignment vertical="center"/>
    </xf>
    <xf numFmtId="176" fontId="0" fillId="0" borderId="23" xfId="1" applyNumberFormat="1" applyFont="1" applyBorder="1" applyAlignment="1" applyProtection="1">
      <alignment vertical="center"/>
    </xf>
    <xf numFmtId="176" fontId="0" fillId="0" borderId="58" xfId="1" applyNumberFormat="1" applyFont="1" applyBorder="1" applyAlignment="1" applyProtection="1">
      <alignment vertical="center"/>
    </xf>
    <xf numFmtId="176" fontId="0" fillId="0" borderId="14" xfId="1" applyNumberFormat="1" applyFont="1" applyBorder="1" applyAlignment="1" applyProtection="1">
      <alignment vertical="center"/>
    </xf>
    <xf numFmtId="0" fontId="0" fillId="0" borderId="7" xfId="0" applyBorder="1" applyAlignment="1">
      <alignment horizontal="center" vertical="center"/>
    </xf>
    <xf numFmtId="2" fontId="0" fillId="0" borderId="7" xfId="0" applyNumberFormat="1" applyBorder="1" applyAlignment="1">
      <alignment horizontal="center" vertical="center"/>
    </xf>
    <xf numFmtId="2" fontId="0" fillId="0" borderId="56" xfId="0" applyNumberFormat="1" applyBorder="1" applyAlignment="1">
      <alignment horizontal="center" vertical="center"/>
    </xf>
    <xf numFmtId="0" fontId="0" fillId="0" borderId="71"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105" xfId="0" applyBorder="1" applyAlignment="1">
      <alignment horizontal="center" vertical="center" wrapText="1"/>
    </xf>
    <xf numFmtId="0" fontId="0" fillId="0" borderId="46" xfId="0" applyBorder="1" applyAlignment="1">
      <alignment horizontal="center" vertical="center" wrapText="1"/>
    </xf>
    <xf numFmtId="0" fontId="0" fillId="0" borderId="43" xfId="0" applyBorder="1" applyAlignment="1">
      <alignment horizontal="center" vertical="center" shrinkToFit="1"/>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14" fillId="0" borderId="75" xfId="0" applyFont="1" applyBorder="1" applyAlignment="1">
      <alignment horizontal="center" vertical="center"/>
    </xf>
    <xf numFmtId="0" fontId="14" fillId="0" borderId="62" xfId="0" applyFont="1" applyBorder="1" applyAlignment="1">
      <alignment horizontal="center" vertical="center"/>
    </xf>
    <xf numFmtId="0" fontId="14" fillId="0" borderId="65" xfId="0" applyFont="1" applyBorder="1" applyAlignment="1">
      <alignment horizontal="center" vertical="center"/>
    </xf>
    <xf numFmtId="0" fontId="0" fillId="0" borderId="70" xfId="0" applyBorder="1" applyAlignment="1">
      <alignment horizontal="center" vertical="center"/>
    </xf>
    <xf numFmtId="0" fontId="0" fillId="0" borderId="66" xfId="0" applyBorder="1" applyAlignment="1">
      <alignment horizontal="center" vertical="center"/>
    </xf>
    <xf numFmtId="0" fontId="0" fillId="0" borderId="105" xfId="0" applyBorder="1" applyAlignment="1">
      <alignment horizontal="center" vertical="center"/>
    </xf>
    <xf numFmtId="0" fontId="0" fillId="0" borderId="26" xfId="0" applyBorder="1" applyAlignment="1">
      <alignment horizontal="center" vertical="center"/>
    </xf>
    <xf numFmtId="0" fontId="17" fillId="0" borderId="20"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shrinkToFit="1"/>
      <protection locked="0"/>
    </xf>
    <xf numFmtId="0" fontId="19" fillId="12" borderId="16" xfId="0" applyFont="1" applyFill="1" applyBorder="1" applyAlignment="1">
      <alignment horizontal="center" vertical="top" wrapText="1"/>
    </xf>
    <xf numFmtId="0" fontId="13" fillId="12" borderId="7" xfId="0" applyFont="1" applyFill="1" applyBorder="1" applyAlignment="1">
      <alignment horizontal="center" vertical="top" wrapText="1"/>
    </xf>
    <xf numFmtId="0" fontId="13" fillId="12" borderId="10" xfId="0" applyFont="1" applyFill="1" applyBorder="1" applyAlignment="1">
      <alignment horizontal="center" vertical="top" wrapText="1"/>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0" fillId="0" borderId="93"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65" xfId="0" applyBorder="1" applyAlignment="1">
      <alignment horizontal="center" vertical="center"/>
    </xf>
    <xf numFmtId="38" fontId="0" fillId="0" borderId="54" xfId="1" applyFont="1" applyBorder="1" applyAlignment="1" applyProtection="1">
      <alignment horizontal="right" vertical="center" wrapText="1"/>
    </xf>
    <xf numFmtId="38" fontId="18" fillId="0" borderId="69" xfId="0" applyNumberFormat="1" applyFont="1" applyBorder="1" applyAlignment="1">
      <alignment horizontal="right" vertical="center"/>
    </xf>
    <xf numFmtId="0" fontId="18" fillId="0" borderId="71" xfId="0" applyFont="1" applyBorder="1" applyAlignment="1">
      <alignment horizontal="right" vertical="center"/>
    </xf>
    <xf numFmtId="0" fontId="0" fillId="0" borderId="99" xfId="0"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49" xfId="0" applyBorder="1" applyAlignment="1">
      <alignment horizontal="center" vertical="center"/>
    </xf>
    <xf numFmtId="0" fontId="0" fillId="0" borderId="56" xfId="0" applyBorder="1" applyAlignment="1">
      <alignment horizontal="center" vertical="center" wrapText="1"/>
    </xf>
    <xf numFmtId="38" fontId="0" fillId="0" borderId="44" xfId="1" applyFont="1" applyBorder="1" applyAlignment="1" applyProtection="1">
      <alignment horizontal="center" vertical="center" shrinkToFit="1"/>
    </xf>
    <xf numFmtId="38" fontId="0" fillId="0" borderId="45" xfId="1" applyFont="1" applyBorder="1" applyAlignment="1" applyProtection="1">
      <alignment horizontal="center" vertical="center" shrinkToFit="1"/>
    </xf>
    <xf numFmtId="38" fontId="0" fillId="0" borderId="50" xfId="1" applyFont="1" applyBorder="1" applyAlignment="1" applyProtection="1">
      <alignment horizontal="center" vertical="center" shrinkToFit="1"/>
    </xf>
    <xf numFmtId="38" fontId="0" fillId="0" borderId="52" xfId="1" applyFont="1" applyBorder="1" applyAlignment="1" applyProtection="1">
      <alignment horizontal="center" vertical="center" shrinkToFit="1"/>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wrapText="1"/>
    </xf>
    <xf numFmtId="0" fontId="0" fillId="0" borderId="12" xfId="0" applyBorder="1" applyAlignment="1">
      <alignment horizontal="center" vertical="center" wrapText="1"/>
    </xf>
    <xf numFmtId="0" fontId="0" fillId="0" borderId="70" xfId="0" applyBorder="1" applyAlignment="1">
      <alignment horizontal="center" vertical="center" wrapText="1"/>
    </xf>
    <xf numFmtId="0" fontId="0" fillId="0" borderId="59" xfId="0" applyBorder="1" applyAlignment="1">
      <alignment horizontal="center" vertical="center" wrapText="1"/>
    </xf>
    <xf numFmtId="0" fontId="0" fillId="0" borderId="41" xfId="0" applyBorder="1" applyAlignment="1">
      <alignment horizontal="center" vertical="center" wrapText="1"/>
    </xf>
    <xf numFmtId="0" fontId="0" fillId="0" borderId="17" xfId="0" applyBorder="1" applyAlignment="1">
      <alignment horizontal="center" vertical="center" wrapText="1"/>
    </xf>
    <xf numFmtId="0" fontId="0" fillId="0" borderId="103" xfId="0" applyBorder="1" applyAlignment="1">
      <alignment horizontal="center" vertical="center"/>
    </xf>
    <xf numFmtId="0" fontId="0" fillId="0" borderId="99" xfId="0" applyBorder="1" applyAlignment="1">
      <alignment horizontal="center" vertical="center" wrapText="1"/>
    </xf>
    <xf numFmtId="0" fontId="0" fillId="0" borderId="100" xfId="0" applyBorder="1" applyAlignment="1">
      <alignment horizontal="center" vertical="center"/>
    </xf>
    <xf numFmtId="0" fontId="0" fillId="26" borderId="69" xfId="0" applyFill="1" applyBorder="1" applyAlignment="1">
      <alignment horizontal="center" vertical="center"/>
    </xf>
    <xf numFmtId="0" fontId="0" fillId="26" borderId="71" xfId="0" applyFill="1" applyBorder="1" applyAlignment="1">
      <alignment horizontal="center" vertical="center"/>
    </xf>
    <xf numFmtId="9" fontId="0" fillId="0" borderId="55" xfId="2" applyFont="1" applyFill="1" applyBorder="1" applyAlignment="1" applyProtection="1">
      <alignment horizontal="center" vertical="center"/>
    </xf>
    <xf numFmtId="9" fontId="0" fillId="0" borderId="15" xfId="2" applyFont="1" applyFill="1" applyBorder="1" applyAlignment="1" applyProtection="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95" xfId="0" applyBorder="1" applyAlignment="1">
      <alignment horizontal="center" vertical="center"/>
    </xf>
    <xf numFmtId="0" fontId="0" fillId="0" borderId="50" xfId="0" applyBorder="1" applyAlignment="1">
      <alignment horizontal="center" vertical="center" wrapText="1"/>
    </xf>
    <xf numFmtId="0" fontId="0" fillId="0" borderId="13" xfId="0" applyBorder="1" applyAlignment="1">
      <alignment horizontal="center" vertical="center" wrapText="1"/>
    </xf>
    <xf numFmtId="38" fontId="0" fillId="0" borderId="55" xfId="1" applyFont="1" applyBorder="1" applyAlignment="1">
      <alignment horizontal="center" vertical="center"/>
    </xf>
    <xf numFmtId="38" fontId="0" fillId="0" borderId="30" xfId="1" applyFont="1" applyBorder="1" applyAlignment="1">
      <alignment horizontal="center" vertical="center"/>
    </xf>
    <xf numFmtId="38" fontId="0" fillId="0" borderId="15" xfId="1" applyFont="1" applyBorder="1" applyAlignment="1">
      <alignment horizontal="center" vertical="center"/>
    </xf>
    <xf numFmtId="3" fontId="10" fillId="0" borderId="21" xfId="3" applyNumberFormat="1" applyFont="1" applyBorder="1" applyAlignment="1">
      <alignment horizontal="center" vertical="center" wrapText="1"/>
    </xf>
    <xf numFmtId="3" fontId="10" fillId="0" borderId="61" xfId="3" applyNumberFormat="1" applyFont="1" applyBorder="1" applyAlignment="1">
      <alignment horizontal="center" vertical="center" wrapText="1"/>
    </xf>
    <xf numFmtId="3" fontId="10" fillId="0" borderId="3" xfId="3" applyNumberFormat="1" applyFont="1" applyBorder="1" applyAlignment="1">
      <alignment horizontal="center" vertical="center" wrapText="1"/>
    </xf>
    <xf numFmtId="3" fontId="10" fillId="0" borderId="8" xfId="3" applyNumberFormat="1" applyFont="1" applyBorder="1" applyAlignment="1">
      <alignment horizontal="center" vertical="center"/>
    </xf>
    <xf numFmtId="3" fontId="10" fillId="0" borderId="75" xfId="3" applyNumberFormat="1" applyFont="1" applyBorder="1" applyAlignment="1">
      <alignment horizontal="center" vertical="center" wrapText="1"/>
    </xf>
    <xf numFmtId="3" fontId="10" fillId="0" borderId="50" xfId="3" applyNumberFormat="1" applyFont="1" applyBorder="1" applyAlignment="1">
      <alignment horizontal="center" vertical="center"/>
    </xf>
    <xf numFmtId="3" fontId="10" fillId="0" borderId="4" xfId="3" applyNumberFormat="1" applyFont="1" applyBorder="1" applyAlignment="1">
      <alignment horizontal="center" vertical="center" wrapText="1"/>
    </xf>
    <xf numFmtId="3" fontId="10" fillId="0" borderId="55" xfId="3" applyNumberFormat="1" applyFont="1" applyBorder="1" applyAlignment="1">
      <alignment horizontal="center" vertical="center"/>
    </xf>
    <xf numFmtId="3" fontId="4" fillId="0" borderId="3" xfId="3" applyNumberFormat="1" applyFont="1" applyBorder="1" applyAlignment="1">
      <alignment horizontal="center" vertical="center" wrapText="1"/>
    </xf>
    <xf numFmtId="3" fontId="4" fillId="0" borderId="6" xfId="3" applyNumberFormat="1" applyFont="1" applyBorder="1" applyAlignment="1">
      <alignment horizontal="center" vertical="center" wrapText="1"/>
    </xf>
    <xf numFmtId="3" fontId="4" fillId="0" borderId="4" xfId="3" applyNumberFormat="1" applyFont="1" applyBorder="1" applyAlignment="1">
      <alignment horizontal="center" vertical="center" wrapText="1"/>
    </xf>
    <xf numFmtId="3" fontId="4" fillId="0" borderId="1" xfId="3" applyNumberFormat="1" applyFont="1" applyBorder="1" applyAlignment="1">
      <alignment horizontal="center" vertical="center" wrapText="1"/>
    </xf>
    <xf numFmtId="3" fontId="4" fillId="0" borderId="31" xfId="3" applyNumberFormat="1" applyFont="1" applyBorder="1" applyAlignment="1">
      <alignment horizontal="center" vertical="center" wrapText="1"/>
    </xf>
    <xf numFmtId="3" fontId="4" fillId="0" borderId="18" xfId="3" applyNumberFormat="1" applyFont="1" applyBorder="1" applyAlignment="1">
      <alignment horizontal="center" vertical="center" wrapText="1"/>
    </xf>
    <xf numFmtId="3" fontId="4" fillId="0" borderId="15" xfId="3" applyNumberFormat="1" applyFont="1" applyBorder="1" applyAlignment="1">
      <alignment horizontal="center" vertical="center" wrapText="1"/>
    </xf>
    <xf numFmtId="3" fontId="4" fillId="0" borderId="55" xfId="3" applyNumberFormat="1" applyFont="1" applyBorder="1" applyAlignment="1">
      <alignment horizontal="center" vertical="center" wrapText="1"/>
    </xf>
    <xf numFmtId="3" fontId="4" fillId="0" borderId="9" xfId="3" applyNumberFormat="1" applyFont="1" applyBorder="1" applyAlignment="1">
      <alignment horizontal="center" vertical="center" wrapText="1"/>
    </xf>
    <xf numFmtId="3" fontId="4" fillId="0" borderId="8" xfId="3" applyNumberFormat="1" applyFont="1" applyBorder="1" applyAlignment="1">
      <alignment horizontal="center" vertical="center" wrapText="1"/>
    </xf>
    <xf numFmtId="178" fontId="4" fillId="0" borderId="109" xfId="3" applyNumberFormat="1" applyFont="1" applyBorder="1" applyAlignment="1">
      <alignment horizontal="center" vertical="center" wrapText="1"/>
    </xf>
    <xf numFmtId="178" fontId="4" fillId="0" borderId="110" xfId="3" applyNumberFormat="1" applyFont="1" applyBorder="1" applyAlignment="1">
      <alignment horizontal="center" vertical="center" wrapText="1"/>
    </xf>
    <xf numFmtId="178" fontId="4" fillId="0" borderId="111" xfId="3" applyNumberFormat="1" applyFont="1" applyBorder="1" applyAlignment="1">
      <alignment horizontal="center" vertical="center" wrapText="1"/>
    </xf>
    <xf numFmtId="178" fontId="4" fillId="0" borderId="59" xfId="3" applyNumberFormat="1" applyFont="1" applyBorder="1" applyAlignment="1">
      <alignment horizontal="center" vertical="center" wrapText="1"/>
    </xf>
    <xf numFmtId="178" fontId="4" fillId="0" borderId="29" xfId="3" applyNumberFormat="1" applyFont="1" applyBorder="1" applyAlignment="1">
      <alignment horizontal="center" vertical="center" wrapText="1"/>
    </xf>
    <xf numFmtId="178" fontId="4" fillId="0" borderId="17" xfId="3" applyNumberFormat="1" applyFont="1" applyBorder="1" applyAlignment="1">
      <alignment horizontal="center" vertical="center" wrapText="1"/>
    </xf>
    <xf numFmtId="0" fontId="4" fillId="0" borderId="18" xfId="5" applyFont="1" applyBorder="1" applyAlignment="1">
      <alignment horizontal="center" vertical="center"/>
    </xf>
    <xf numFmtId="0" fontId="4" fillId="0" borderId="43" xfId="5" applyFont="1" applyBorder="1" applyAlignment="1">
      <alignment horizontal="center" vertical="center"/>
    </xf>
    <xf numFmtId="0" fontId="4" fillId="0" borderId="12" xfId="5" applyFont="1" applyBorder="1" applyAlignment="1">
      <alignment horizontal="center" vertical="center"/>
    </xf>
    <xf numFmtId="178" fontId="4" fillId="0" borderId="57" xfId="3" applyNumberFormat="1" applyFont="1" applyBorder="1" applyAlignment="1">
      <alignment horizontal="center" vertical="center" wrapText="1"/>
    </xf>
    <xf numFmtId="178" fontId="4" fillId="0" borderId="27" xfId="3" applyNumberFormat="1" applyFont="1" applyBorder="1" applyAlignment="1">
      <alignment horizontal="center" vertical="center" wrapText="1"/>
    </xf>
    <xf numFmtId="178" fontId="4" fillId="0" borderId="23" xfId="3" applyNumberFormat="1" applyFont="1" applyBorder="1" applyAlignment="1">
      <alignment horizontal="center" vertical="center" wrapText="1"/>
    </xf>
    <xf numFmtId="180" fontId="4" fillId="0" borderId="109" xfId="3" applyNumberFormat="1" applyFont="1" applyBorder="1" applyAlignment="1">
      <alignment horizontal="center" vertical="center"/>
    </xf>
    <xf numFmtId="180" fontId="4" fillId="0" borderId="111" xfId="3" applyNumberFormat="1" applyFont="1" applyBorder="1" applyAlignment="1">
      <alignment horizontal="center" vertical="center"/>
    </xf>
    <xf numFmtId="3" fontId="4" fillId="0" borderId="107" xfId="3" applyNumberFormat="1" applyFont="1" applyBorder="1" applyAlignment="1">
      <alignment horizontal="center" vertical="center" wrapText="1"/>
    </xf>
    <xf numFmtId="3" fontId="4" fillId="0" borderId="106" xfId="3" applyNumberFormat="1" applyFont="1" applyBorder="1" applyAlignment="1">
      <alignment horizontal="center" vertical="center" wrapText="1"/>
    </xf>
    <xf numFmtId="180" fontId="4" fillId="0" borderId="112" xfId="3" applyNumberFormat="1" applyFont="1" applyBorder="1" applyAlignment="1">
      <alignment horizontal="center" vertical="center"/>
    </xf>
    <xf numFmtId="180" fontId="4" fillId="0" borderId="113" xfId="3" applyNumberFormat="1" applyFont="1" applyBorder="1" applyAlignment="1">
      <alignment horizontal="center" vertical="center"/>
    </xf>
    <xf numFmtId="3" fontId="4" fillId="0" borderId="108" xfId="3" applyNumberFormat="1" applyFont="1" applyBorder="1" applyAlignment="1">
      <alignment horizontal="center" vertical="center" wrapText="1"/>
    </xf>
    <xf numFmtId="180" fontId="4" fillId="0" borderId="114" xfId="3" applyNumberFormat="1" applyFont="1" applyBorder="1" applyAlignment="1">
      <alignment horizontal="center" vertical="center"/>
    </xf>
    <xf numFmtId="180" fontId="4" fillId="0" borderId="115" xfId="3" applyNumberFormat="1" applyFont="1" applyBorder="1" applyAlignment="1">
      <alignment horizontal="center" vertical="center"/>
    </xf>
    <xf numFmtId="3" fontId="4" fillId="0" borderId="30" xfId="3" applyNumberFormat="1" applyFont="1" applyBorder="1" applyAlignment="1">
      <alignment horizontal="center" vertical="center" wrapText="1"/>
    </xf>
    <xf numFmtId="0" fontId="4" fillId="0" borderId="1" xfId="3" applyFont="1" applyBorder="1" applyAlignment="1">
      <alignment horizontal="center" vertical="center"/>
    </xf>
    <xf numFmtId="0" fontId="4" fillId="0" borderId="9" xfId="3" applyFont="1" applyBorder="1" applyAlignment="1">
      <alignment horizontal="center" vertical="center"/>
    </xf>
    <xf numFmtId="0" fontId="4" fillId="0" borderId="55" xfId="3" applyFont="1" applyBorder="1" applyAlignment="1">
      <alignment horizontal="center" vertical="center"/>
    </xf>
    <xf numFmtId="3" fontId="4" fillId="0" borderId="1" xfId="3" applyNumberFormat="1" applyFont="1" applyBorder="1" applyAlignment="1">
      <alignment vertical="center" wrapText="1"/>
    </xf>
    <xf numFmtId="0" fontId="4" fillId="0" borderId="1" xfId="3" applyFont="1" applyBorder="1">
      <alignment vertical="center"/>
    </xf>
    <xf numFmtId="3" fontId="4" fillId="0" borderId="14" xfId="3" applyNumberFormat="1" applyFont="1" applyBorder="1" applyAlignment="1">
      <alignment horizontal="center" vertical="center" wrapText="1"/>
    </xf>
    <xf numFmtId="3" fontId="4" fillId="0" borderId="15" xfId="3" applyNumberFormat="1" applyFont="1" applyBorder="1" applyAlignment="1">
      <alignment vertical="center" wrapText="1"/>
    </xf>
    <xf numFmtId="0" fontId="4" fillId="0" borderId="9" xfId="3" applyFont="1" applyBorder="1">
      <alignment vertical="center"/>
    </xf>
    <xf numFmtId="180" fontId="4" fillId="0" borderId="122" xfId="4" applyNumberFormat="1" applyFont="1" applyBorder="1" applyAlignment="1">
      <alignment horizontal="center" vertical="center"/>
    </xf>
    <xf numFmtId="180" fontId="4" fillId="0" borderId="124" xfId="4" applyNumberFormat="1" applyFont="1" applyBorder="1" applyAlignment="1">
      <alignment horizontal="center" vertical="center"/>
    </xf>
    <xf numFmtId="180" fontId="4" fillId="0" borderId="126" xfId="4" applyNumberFormat="1" applyFont="1" applyBorder="1" applyAlignment="1">
      <alignment horizontal="center" vertical="center"/>
    </xf>
    <xf numFmtId="180" fontId="4" fillId="0" borderId="127" xfId="4" applyNumberFormat="1" applyFont="1" applyBorder="1" applyAlignment="1">
      <alignment horizontal="center" vertical="center"/>
    </xf>
    <xf numFmtId="180" fontId="4" fillId="0" borderId="128" xfId="4" applyNumberFormat="1" applyFont="1" applyBorder="1" applyAlignment="1">
      <alignment horizontal="center" vertical="center"/>
    </xf>
    <xf numFmtId="180" fontId="4" fillId="0" borderId="129" xfId="4" applyNumberFormat="1" applyFont="1" applyBorder="1" applyAlignment="1">
      <alignment horizontal="center" vertical="center"/>
    </xf>
    <xf numFmtId="180" fontId="4" fillId="0" borderId="114" xfId="4" applyNumberFormat="1" applyFont="1" applyBorder="1" applyAlignment="1">
      <alignment horizontal="center" vertical="center"/>
    </xf>
    <xf numFmtId="180" fontId="4" fillId="0" borderId="130" xfId="4" applyNumberFormat="1" applyFont="1" applyBorder="1" applyAlignment="1">
      <alignment horizontal="center" vertical="center"/>
    </xf>
    <xf numFmtId="180" fontId="4" fillId="0" borderId="115" xfId="4" applyNumberFormat="1" applyFont="1" applyBorder="1" applyAlignment="1">
      <alignment horizontal="center" vertical="center"/>
    </xf>
    <xf numFmtId="180" fontId="4" fillId="0" borderId="121" xfId="4" applyNumberFormat="1" applyFont="1" applyBorder="1" applyAlignment="1">
      <alignment horizontal="center" vertical="center"/>
    </xf>
    <xf numFmtId="180" fontId="4" fillId="0" borderId="123" xfId="4" applyNumberFormat="1" applyFont="1" applyBorder="1" applyAlignment="1">
      <alignment horizontal="center" vertical="center"/>
    </xf>
    <xf numFmtId="180" fontId="4" fillId="0" borderId="125" xfId="4" applyNumberFormat="1" applyFont="1" applyBorder="1" applyAlignment="1">
      <alignment horizontal="center" vertical="center"/>
    </xf>
    <xf numFmtId="180" fontId="4" fillId="0" borderId="113" xfId="4" applyNumberFormat="1" applyFont="1" applyBorder="1" applyAlignment="1">
      <alignment horizontal="center" vertical="center"/>
    </xf>
    <xf numFmtId="180" fontId="4" fillId="0" borderId="120" xfId="4" applyNumberFormat="1" applyFont="1" applyBorder="1" applyAlignment="1">
      <alignment horizontal="center" vertical="center"/>
    </xf>
    <xf numFmtId="180" fontId="4" fillId="0" borderId="118" xfId="4" applyNumberFormat="1" applyFont="1" applyBorder="1" applyAlignment="1">
      <alignment horizontal="center" vertical="center"/>
    </xf>
    <xf numFmtId="180" fontId="4" fillId="0" borderId="119" xfId="4" applyNumberFormat="1" applyFont="1" applyBorder="1" applyAlignment="1">
      <alignment horizontal="center" vertical="center"/>
    </xf>
    <xf numFmtId="180" fontId="4" fillId="0" borderId="109" xfId="4" applyNumberFormat="1" applyFont="1" applyBorder="1" applyAlignment="1">
      <alignment horizontal="center" vertical="center"/>
    </xf>
    <xf numFmtId="180" fontId="4" fillId="0" borderId="110" xfId="4" applyNumberFormat="1" applyFont="1" applyBorder="1" applyAlignment="1">
      <alignment horizontal="center" vertical="center"/>
    </xf>
    <xf numFmtId="180" fontId="4" fillId="0" borderId="111" xfId="4" applyNumberFormat="1" applyFont="1" applyBorder="1" applyAlignment="1">
      <alignment horizontal="center" vertical="center"/>
    </xf>
    <xf numFmtId="180" fontId="4" fillId="0" borderId="112" xfId="4" applyNumberFormat="1" applyFont="1" applyBorder="1" applyAlignment="1">
      <alignment horizontal="center" vertical="center"/>
    </xf>
    <xf numFmtId="3" fontId="4" fillId="0" borderId="109" xfId="3" applyNumberFormat="1" applyFont="1" applyBorder="1" applyAlignment="1">
      <alignment horizontal="center" vertical="center" wrapText="1"/>
    </xf>
    <xf numFmtId="3" fontId="4" fillId="0" borderId="110" xfId="3" applyNumberFormat="1" applyFont="1" applyBorder="1" applyAlignment="1">
      <alignment horizontal="center" vertical="center" wrapText="1"/>
    </xf>
    <xf numFmtId="3" fontId="4" fillId="0" borderId="111" xfId="3" applyNumberFormat="1" applyFont="1" applyBorder="1" applyAlignment="1">
      <alignment horizontal="center" vertical="center" wrapText="1"/>
    </xf>
    <xf numFmtId="3" fontId="4" fillId="0" borderId="59" xfId="3" applyNumberFormat="1" applyFont="1" applyBorder="1" applyAlignment="1">
      <alignment horizontal="center" vertical="center" wrapText="1"/>
    </xf>
    <xf numFmtId="3" fontId="4" fillId="0" borderId="29" xfId="3" applyNumberFormat="1" applyFont="1" applyBorder="1" applyAlignment="1">
      <alignment horizontal="center" vertical="center" wrapText="1"/>
    </xf>
    <xf numFmtId="3" fontId="4" fillId="0" borderId="17" xfId="3" applyNumberFormat="1" applyFont="1" applyBorder="1" applyAlignment="1">
      <alignment horizontal="center" vertical="center" wrapText="1"/>
    </xf>
    <xf numFmtId="3" fontId="4" fillId="0" borderId="57" xfId="3" applyNumberFormat="1" applyFont="1" applyBorder="1" applyAlignment="1">
      <alignment horizontal="center" vertical="center" wrapText="1"/>
    </xf>
    <xf numFmtId="3" fontId="4" fillId="0" borderId="27" xfId="3" applyNumberFormat="1" applyFont="1" applyBorder="1" applyAlignment="1">
      <alignment horizontal="center" vertical="center" wrapText="1"/>
    </xf>
    <xf numFmtId="3" fontId="4" fillId="0" borderId="23" xfId="3" applyNumberFormat="1" applyFont="1" applyBorder="1" applyAlignment="1">
      <alignment horizontal="center" vertical="center" wrapText="1"/>
    </xf>
    <xf numFmtId="0" fontId="4" fillId="0" borderId="106" xfId="3" applyFont="1" applyBorder="1" applyAlignment="1">
      <alignment horizontal="center" vertical="center"/>
    </xf>
    <xf numFmtId="0" fontId="4" fillId="0" borderId="108" xfId="3" applyFont="1" applyBorder="1" applyAlignment="1">
      <alignment horizontal="center" vertical="center"/>
    </xf>
    <xf numFmtId="3" fontId="4" fillId="0" borderId="18" xfId="3" applyNumberFormat="1" applyFont="1" applyBorder="1" applyAlignment="1">
      <alignment vertical="center" wrapText="1"/>
    </xf>
    <xf numFmtId="0" fontId="4" fillId="0" borderId="18" xfId="3" applyFont="1" applyBorder="1">
      <alignment vertical="center"/>
    </xf>
    <xf numFmtId="3" fontId="4" fillId="0" borderId="23" xfId="3" applyNumberFormat="1" applyFont="1" applyBorder="1" applyAlignment="1">
      <alignment vertical="center" wrapText="1"/>
    </xf>
    <xf numFmtId="3" fontId="4" fillId="0" borderId="57" xfId="3" applyNumberFormat="1" applyFont="1" applyBorder="1" applyAlignment="1">
      <alignment vertical="center" wrapText="1"/>
    </xf>
    <xf numFmtId="0" fontId="4" fillId="0" borderId="27" xfId="3" applyFont="1" applyBorder="1">
      <alignment vertical="center"/>
    </xf>
    <xf numFmtId="3" fontId="4" fillId="0" borderId="55" xfId="3" applyNumberFormat="1" applyFont="1" applyBorder="1" applyAlignment="1">
      <alignment vertical="center" wrapText="1"/>
    </xf>
    <xf numFmtId="0" fontId="4" fillId="0" borderId="30" xfId="3" applyFont="1" applyBorder="1">
      <alignment vertical="center"/>
    </xf>
    <xf numFmtId="0" fontId="4" fillId="0" borderId="15" xfId="3" applyFont="1" applyBorder="1">
      <alignment vertical="center"/>
    </xf>
    <xf numFmtId="3" fontId="4" fillId="0" borderId="27" xfId="3" applyNumberFormat="1" applyFont="1" applyBorder="1" applyAlignment="1">
      <alignment vertical="center" wrapText="1"/>
    </xf>
    <xf numFmtId="0" fontId="4" fillId="0" borderId="23" xfId="3" applyFont="1" applyBorder="1">
      <alignment vertical="center"/>
    </xf>
    <xf numFmtId="3" fontId="4" fillId="0" borderId="116" xfId="3" applyNumberFormat="1" applyFont="1" applyBorder="1" applyAlignment="1">
      <alignment horizontal="center" vertical="center" wrapText="1"/>
    </xf>
    <xf numFmtId="0" fontId="4" fillId="0" borderId="117" xfId="3" applyFont="1" applyBorder="1" applyAlignment="1">
      <alignment horizontal="center" vertical="center"/>
    </xf>
    <xf numFmtId="0" fontId="4" fillId="0" borderId="15" xfId="3" applyFont="1" applyBorder="1" applyAlignment="1">
      <alignment horizontal="center" vertical="center"/>
    </xf>
    <xf numFmtId="38" fontId="18" fillId="0" borderId="0" xfId="1" applyFont="1" applyFill="1" applyBorder="1" applyAlignment="1" applyProtection="1">
      <alignment vertical="center"/>
    </xf>
    <xf numFmtId="38" fontId="18" fillId="0" borderId="36" xfId="1" applyFont="1" applyFill="1" applyBorder="1" applyAlignment="1" applyProtection="1">
      <alignment vertical="center"/>
    </xf>
  </cellXfs>
  <cellStyles count="45">
    <cellStyle name="パーセント" xfId="2" builtinId="5"/>
    <cellStyle name="パーセント 2" xfId="7" xr:uid="{58605569-2D18-4241-90E3-82DAD7E04EBE}"/>
    <cellStyle name="パーセント 3" xfId="6" xr:uid="{0C2E372B-9E8A-4232-B2BD-F30E6F499769}"/>
    <cellStyle name="桁区切り" xfId="1" builtinId="6"/>
    <cellStyle name="桁区切り 10" xfId="44" xr:uid="{242824F6-86F0-4530-8CAC-91642C7DA801}"/>
    <cellStyle name="桁区切り 2" xfId="8" xr:uid="{F18E6BF4-DAE9-4F68-A0FC-37643FFD5F3C}"/>
    <cellStyle name="桁区切り 2 2" xfId="9" xr:uid="{582BC75D-BC9D-425D-BDC9-9E984CB7B4E8}"/>
    <cellStyle name="桁区切り 3" xfId="10" xr:uid="{A9C2FCED-1659-430C-BBD0-B7B77582721B}"/>
    <cellStyle name="桁区切り 4" xfId="11" xr:uid="{E38CB686-EF08-4F9E-ADE9-59CF60B43A9E}"/>
    <cellStyle name="桁区切り 5" xfId="12" xr:uid="{7BB13976-EE24-49FA-A9A9-D2C6D13B2F04}"/>
    <cellStyle name="桁区切り 6" xfId="13" xr:uid="{DE39E325-5DAB-4066-8FBA-393F0E443B60}"/>
    <cellStyle name="桁区切り 7" xfId="14" xr:uid="{777313BA-FAC7-4CE1-8D95-5751E957F6D3}"/>
    <cellStyle name="桁区切り 7 2" xfId="38" xr:uid="{4822B8D5-F7DD-4900-B541-A070DC611E7E}"/>
    <cellStyle name="桁区切り 8" xfId="15" xr:uid="{0E9668B7-72F7-480A-B3BA-1933729B46C2}"/>
    <cellStyle name="桁区切り 9" xfId="16" xr:uid="{B442A7DC-6DE2-4900-B18E-A26644C8BF01}"/>
    <cellStyle name="通貨 2" xfId="17" xr:uid="{3F72F7AD-FD6C-4C35-B234-5FAF599BC8E2}"/>
    <cellStyle name="通貨 2 2" xfId="43" xr:uid="{50F72F08-100A-4228-B77F-744326271596}"/>
    <cellStyle name="標準" xfId="0" builtinId="0"/>
    <cellStyle name="標準 10" xfId="18" xr:uid="{8D8D4C0A-4229-4BB1-8924-E132522B5679}"/>
    <cellStyle name="標準 11" xfId="19" xr:uid="{074858A3-CF27-40ED-9501-ACEDB50D8326}"/>
    <cellStyle name="標準 11 2" xfId="39" xr:uid="{76C81215-9FC5-491C-B869-690484A596E0}"/>
    <cellStyle name="標準 12" xfId="20" xr:uid="{65EFB725-381B-4638-AD6C-D72D4F540CBB}"/>
    <cellStyle name="標準 12 2" xfId="21" xr:uid="{191C7C26-2E0E-414B-B800-E05FF4FD475A}"/>
    <cellStyle name="標準 12 2 2" xfId="40" xr:uid="{330BA6D7-E49A-4E82-BBE1-9F4215EAF0D6}"/>
    <cellStyle name="標準 13" xfId="22" xr:uid="{ED0CB6A0-208F-4196-B23B-A69F2F8DDD93}"/>
    <cellStyle name="標準 14" xfId="23" xr:uid="{C8265C32-A4E7-4F64-8BF2-91387484010D}"/>
    <cellStyle name="標準 15" xfId="4" xr:uid="{F75F55C9-A1C5-47B4-B186-73D4C60C720A}"/>
    <cellStyle name="標準 2" xfId="24" xr:uid="{5637663D-9588-430F-9BE1-826BB90422DD}"/>
    <cellStyle name="標準 2 2" xfId="25" xr:uid="{8F73D572-8991-4AF1-A7B0-C657AA023413}"/>
    <cellStyle name="標準 2 3" xfId="5" xr:uid="{D61C33ED-64E2-4D21-8976-45AE1337E271}"/>
    <cellStyle name="標準 3" xfId="26" xr:uid="{5ED377BA-8758-4BBF-8CC7-0224D22AB97F}"/>
    <cellStyle name="標準 4" xfId="27" xr:uid="{61B5F183-0E8A-4BAF-ADC2-6D324C4C9E1C}"/>
    <cellStyle name="標準 4 2" xfId="3" xr:uid="{681C8387-2B39-42BA-8F7A-53EF6CB9D1D1}"/>
    <cellStyle name="標準 5" xfId="28" xr:uid="{E2C6B6E5-1FE2-43E8-976E-0E6D713A40AE}"/>
    <cellStyle name="標準 6" xfId="29" xr:uid="{527F9CDC-71D3-4E9E-82CA-4F264CE0C337}"/>
    <cellStyle name="標準 7" xfId="30" xr:uid="{6F428D58-DC27-4CE0-AFCE-B07CB0564F26}"/>
    <cellStyle name="標準 7 2" xfId="31" xr:uid="{F639C5C0-94E7-4166-A16A-17A98F4FA0AE}"/>
    <cellStyle name="標準 7 3" xfId="32" xr:uid="{EE9AE284-F0EF-4D63-AAD5-CABFF15E65FA}"/>
    <cellStyle name="標準 7 4" xfId="33" xr:uid="{A72DC7B2-E799-4220-9AB3-E7A7683DCD8C}"/>
    <cellStyle name="標準 7 4 2" xfId="41" xr:uid="{6FE0474D-5D0C-41A5-A89D-A9098EAAABEF}"/>
    <cellStyle name="標準 7 5" xfId="42" xr:uid="{D824AD8F-27E1-4A6B-B2B0-9A29250C6922}"/>
    <cellStyle name="標準 8" xfId="34" xr:uid="{0EA13962-8705-47D4-BFD2-B574C13173AD}"/>
    <cellStyle name="標準 8 2" xfId="35" xr:uid="{F6A63D48-35EE-4A8C-BF59-8BBB571359CD}"/>
    <cellStyle name="標準 9" xfId="36" xr:uid="{C87A30D9-8E9B-43BD-B76E-0412F51F4AEA}"/>
    <cellStyle name="標準 9 2" xfId="37" xr:uid="{4399ABC6-8B5B-4F4B-A53C-DCEFAA92BA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34FA-2167-4E75-B673-4F3A4FFA6C32}">
  <dimension ref="A1:P27"/>
  <sheetViews>
    <sheetView tabSelected="1" zoomScale="90" zoomScaleNormal="90" workbookViewId="0">
      <selection activeCell="C16" sqref="C16"/>
    </sheetView>
  </sheetViews>
  <sheetFormatPr defaultRowHeight="18.75"/>
  <cols>
    <col min="2" max="2" width="10.5" bestFit="1" customWidth="1"/>
    <col min="3" max="4" width="12.5" customWidth="1"/>
    <col min="5" max="5" width="1.25" customWidth="1"/>
    <col min="9" max="9" width="1" customWidth="1"/>
    <col min="16" max="16" width="3.125" customWidth="1"/>
  </cols>
  <sheetData>
    <row r="1" spans="1:16" ht="33">
      <c r="A1" s="407" t="s">
        <v>213</v>
      </c>
    </row>
    <row r="3" spans="1:16">
      <c r="A3" s="595" t="s">
        <v>247</v>
      </c>
    </row>
    <row r="4" spans="1:16">
      <c r="A4" s="595" t="s">
        <v>246</v>
      </c>
    </row>
    <row r="5" spans="1:16">
      <c r="A5" s="669" t="s">
        <v>229</v>
      </c>
      <c r="B5" s="669"/>
      <c r="C5" s="669"/>
    </row>
    <row r="6" spans="1:16" ht="18.75" customHeight="1" thickBot="1">
      <c r="A6" s="407"/>
      <c r="P6" s="591"/>
    </row>
    <row r="7" spans="1:16" ht="24.75" thickBot="1">
      <c r="A7" s="85" t="s">
        <v>107</v>
      </c>
      <c r="B7" s="476" t="s">
        <v>43</v>
      </c>
      <c r="P7" s="592"/>
    </row>
    <row r="8" spans="1:16" ht="19.5" thickBot="1">
      <c r="A8" s="673" t="s">
        <v>214</v>
      </c>
      <c r="B8" s="674"/>
      <c r="C8" s="674"/>
      <c r="D8" s="675"/>
      <c r="F8" s="673" t="s">
        <v>215</v>
      </c>
      <c r="G8" s="674"/>
      <c r="H8" s="675"/>
      <c r="J8" t="s">
        <v>244</v>
      </c>
      <c r="P8" s="592"/>
    </row>
    <row r="9" spans="1:16" ht="19.5" thickBot="1">
      <c r="A9" s="391" t="s">
        <v>176</v>
      </c>
      <c r="B9" s="409" t="s">
        <v>114</v>
      </c>
      <c r="C9" s="588" t="s">
        <v>93</v>
      </c>
      <c r="D9" s="469" t="s">
        <v>252</v>
      </c>
      <c r="F9" s="646" t="s">
        <v>167</v>
      </c>
      <c r="G9" s="647"/>
      <c r="H9" s="475" t="s">
        <v>169</v>
      </c>
      <c r="J9" s="657" t="s">
        <v>232</v>
      </c>
      <c r="K9" s="658"/>
      <c r="L9" s="662"/>
      <c r="M9" s="661" t="s">
        <v>233</v>
      </c>
      <c r="N9" s="658"/>
      <c r="O9" s="662"/>
      <c r="P9" s="592"/>
    </row>
    <row r="10" spans="1:16">
      <c r="A10" s="654" t="s">
        <v>2</v>
      </c>
      <c r="B10" s="21" t="s">
        <v>115</v>
      </c>
      <c r="C10" s="467">
        <v>45</v>
      </c>
      <c r="D10" s="468">
        <v>45</v>
      </c>
      <c r="F10" s="648" t="s">
        <v>184</v>
      </c>
      <c r="G10" s="473" t="s">
        <v>54</v>
      </c>
      <c r="H10" s="470">
        <v>3</v>
      </c>
      <c r="J10" s="663" t="s">
        <v>19</v>
      </c>
      <c r="K10" s="664"/>
      <c r="L10" s="665"/>
      <c r="M10" s="682" t="s">
        <v>49</v>
      </c>
      <c r="N10" s="664"/>
      <c r="O10" s="665"/>
      <c r="P10" s="592"/>
    </row>
    <row r="11" spans="1:16">
      <c r="A11" s="655"/>
      <c r="B11" s="17" t="s">
        <v>116</v>
      </c>
      <c r="C11" s="466">
        <v>45</v>
      </c>
      <c r="D11" s="465">
        <v>45</v>
      </c>
      <c r="F11" s="649"/>
      <c r="G11" s="464" t="s">
        <v>119</v>
      </c>
      <c r="H11" s="471">
        <v>2</v>
      </c>
      <c r="J11" s="663" t="s">
        <v>23</v>
      </c>
      <c r="K11" s="664"/>
      <c r="L11" s="665"/>
      <c r="M11" s="666" t="s">
        <v>56</v>
      </c>
      <c r="N11" s="667"/>
      <c r="O11" s="668"/>
      <c r="P11" s="592"/>
    </row>
    <row r="12" spans="1:16">
      <c r="A12" s="655"/>
      <c r="B12" s="17" t="s">
        <v>117</v>
      </c>
      <c r="C12" s="466">
        <v>45</v>
      </c>
      <c r="D12" s="465">
        <v>45</v>
      </c>
      <c r="F12" s="649"/>
      <c r="G12" s="49" t="s">
        <v>120</v>
      </c>
      <c r="H12" s="471">
        <v>2</v>
      </c>
      <c r="J12" s="663" t="s">
        <v>24</v>
      </c>
      <c r="K12" s="664"/>
      <c r="L12" s="665"/>
      <c r="M12" s="666" t="s">
        <v>57</v>
      </c>
      <c r="N12" s="667"/>
      <c r="O12" s="668"/>
      <c r="P12" s="592"/>
    </row>
    <row r="13" spans="1:16" ht="19.5" thickBot="1">
      <c r="A13" s="655"/>
      <c r="B13" s="17" t="s">
        <v>122</v>
      </c>
      <c r="C13" s="589">
        <f>SUM(C10:C12)</f>
        <v>135</v>
      </c>
      <c r="D13" s="34">
        <f>SUM(D10:D12)</f>
        <v>135</v>
      </c>
      <c r="F13" s="649"/>
      <c r="G13" s="464" t="s">
        <v>115</v>
      </c>
      <c r="H13" s="471">
        <v>4</v>
      </c>
      <c r="J13" s="663" t="s">
        <v>25</v>
      </c>
      <c r="K13" s="664"/>
      <c r="L13" s="665"/>
      <c r="M13" s="666" t="s">
        <v>60</v>
      </c>
      <c r="N13" s="667"/>
      <c r="O13" s="668"/>
      <c r="P13" s="592"/>
    </row>
    <row r="14" spans="1:16">
      <c r="A14" s="655" t="s">
        <v>108</v>
      </c>
      <c r="B14" s="17" t="s">
        <v>118</v>
      </c>
      <c r="C14" s="466">
        <v>6</v>
      </c>
      <c r="D14" s="465">
        <v>6</v>
      </c>
      <c r="F14" s="649"/>
      <c r="G14" s="464" t="s">
        <v>116</v>
      </c>
      <c r="H14" s="471">
        <v>4</v>
      </c>
      <c r="J14" s="663" t="s">
        <v>26</v>
      </c>
      <c r="K14" s="664"/>
      <c r="L14" s="665"/>
      <c r="M14" s="666" t="s">
        <v>61</v>
      </c>
      <c r="N14" s="667"/>
      <c r="O14" s="668"/>
      <c r="P14" s="592"/>
    </row>
    <row r="15" spans="1:16">
      <c r="A15" s="655"/>
      <c r="B15" s="17" t="s">
        <v>119</v>
      </c>
      <c r="C15" s="466">
        <v>7</v>
      </c>
      <c r="D15" s="465">
        <v>7</v>
      </c>
      <c r="F15" s="649"/>
      <c r="G15" s="49" t="s">
        <v>117</v>
      </c>
      <c r="H15" s="471">
        <v>4</v>
      </c>
      <c r="J15" s="663" t="s">
        <v>27</v>
      </c>
      <c r="K15" s="664"/>
      <c r="L15" s="665"/>
      <c r="M15" s="666" t="s">
        <v>64</v>
      </c>
      <c r="N15" s="667"/>
      <c r="O15" s="668"/>
      <c r="P15" s="592"/>
    </row>
    <row r="16" spans="1:16">
      <c r="A16" s="655"/>
      <c r="B16" s="17" t="s">
        <v>120</v>
      </c>
      <c r="C16" s="466">
        <v>12</v>
      </c>
      <c r="D16" s="465">
        <v>12</v>
      </c>
      <c r="F16" s="650" t="s">
        <v>183</v>
      </c>
      <c r="G16" s="651"/>
      <c r="H16" s="472">
        <v>2</v>
      </c>
      <c r="J16" s="663" t="s">
        <v>28</v>
      </c>
      <c r="K16" s="664"/>
      <c r="L16" s="665"/>
      <c r="M16" s="666" t="s">
        <v>65</v>
      </c>
      <c r="N16" s="667"/>
      <c r="O16" s="668"/>
      <c r="P16" s="592"/>
    </row>
    <row r="17" spans="1:16" ht="19.5" thickBot="1">
      <c r="A17" s="655"/>
      <c r="B17" s="17" t="s">
        <v>115</v>
      </c>
      <c r="C17" s="466">
        <v>25</v>
      </c>
      <c r="D17" s="465">
        <v>25</v>
      </c>
      <c r="F17" s="652" t="s">
        <v>212</v>
      </c>
      <c r="G17" s="653"/>
      <c r="H17" s="596">
        <v>28</v>
      </c>
      <c r="J17" s="663" t="s">
        <v>29</v>
      </c>
      <c r="K17" s="664"/>
      <c r="L17" s="665"/>
      <c r="M17" s="666" t="s">
        <v>68</v>
      </c>
      <c r="N17" s="667"/>
      <c r="O17" s="668"/>
      <c r="P17" s="592"/>
    </row>
    <row r="18" spans="1:16">
      <c r="A18" s="655"/>
      <c r="B18" s="17" t="s">
        <v>116</v>
      </c>
      <c r="C18" s="466">
        <v>25</v>
      </c>
      <c r="D18" s="465">
        <v>25</v>
      </c>
      <c r="F18" s="593"/>
      <c r="G18" s="593"/>
      <c r="H18" s="593"/>
      <c r="J18" s="663" t="s">
        <v>30</v>
      </c>
      <c r="K18" s="664"/>
      <c r="L18" s="665"/>
      <c r="M18" s="666" t="s">
        <v>69</v>
      </c>
      <c r="N18" s="667"/>
      <c r="O18" s="668"/>
      <c r="P18" s="592"/>
    </row>
    <row r="19" spans="1:16" ht="19.5" thickBot="1">
      <c r="A19" s="655"/>
      <c r="B19" s="17" t="s">
        <v>117</v>
      </c>
      <c r="C19" s="466">
        <v>25</v>
      </c>
      <c r="D19" s="465">
        <v>25</v>
      </c>
      <c r="F19" t="s">
        <v>245</v>
      </c>
      <c r="J19" s="663" t="s">
        <v>31</v>
      </c>
      <c r="K19" s="664"/>
      <c r="L19" s="665"/>
      <c r="M19" s="666" t="s">
        <v>72</v>
      </c>
      <c r="N19" s="667"/>
      <c r="O19" s="668"/>
      <c r="P19" s="592"/>
    </row>
    <row r="20" spans="1:16" ht="19.5" thickBot="1">
      <c r="A20" s="656"/>
      <c r="B20" s="87" t="s">
        <v>122</v>
      </c>
      <c r="C20" s="589">
        <f>SUM(C14:C19)</f>
        <v>100</v>
      </c>
      <c r="D20" s="34">
        <f>SUM(D14:D19)</f>
        <v>100</v>
      </c>
      <c r="F20" s="657" t="s">
        <v>235</v>
      </c>
      <c r="G20" s="658"/>
      <c r="H20" s="86" t="s">
        <v>236</v>
      </c>
      <c r="J20" s="663" t="s">
        <v>32</v>
      </c>
      <c r="K20" s="664"/>
      <c r="L20" s="665"/>
      <c r="M20" s="666" t="s">
        <v>73</v>
      </c>
      <c r="N20" s="667"/>
      <c r="O20" s="668"/>
      <c r="P20" s="592"/>
    </row>
    <row r="21" spans="1:16" ht="19.5" thickBot="1">
      <c r="A21" s="657" t="s">
        <v>231</v>
      </c>
      <c r="B21" s="670"/>
      <c r="C21" s="91">
        <f>C13+SUM(C17:C19)</f>
        <v>210</v>
      </c>
      <c r="D21" s="594">
        <f>D13+SUM(D17:D19)</f>
        <v>210</v>
      </c>
      <c r="F21" s="654" t="s">
        <v>237</v>
      </c>
      <c r="G21" s="659"/>
      <c r="H21" s="11" t="s">
        <v>97</v>
      </c>
      <c r="J21" s="663" t="s">
        <v>33</v>
      </c>
      <c r="K21" s="664"/>
      <c r="L21" s="665"/>
      <c r="M21" s="666" t="s">
        <v>76</v>
      </c>
      <c r="N21" s="667"/>
      <c r="O21" s="668"/>
      <c r="P21" s="592"/>
    </row>
    <row r="22" spans="1:16" ht="19.5" thickBot="1">
      <c r="A22" s="671" t="s">
        <v>230</v>
      </c>
      <c r="B22" s="672"/>
      <c r="C22" s="589">
        <f>C13+C20</f>
        <v>235</v>
      </c>
      <c r="D22" s="34">
        <f>D13+D20</f>
        <v>235</v>
      </c>
      <c r="F22" s="655" t="s">
        <v>238</v>
      </c>
      <c r="G22" s="660"/>
      <c r="H22" s="3" t="s">
        <v>98</v>
      </c>
      <c r="J22" s="663" t="s">
        <v>34</v>
      </c>
      <c r="K22" s="664"/>
      <c r="L22" s="665"/>
      <c r="M22" s="666" t="s">
        <v>77</v>
      </c>
      <c r="N22" s="667"/>
      <c r="O22" s="668"/>
      <c r="P22" s="592"/>
    </row>
    <row r="23" spans="1:16" ht="19.5" thickBot="1">
      <c r="F23" s="655" t="s">
        <v>239</v>
      </c>
      <c r="G23" s="660"/>
      <c r="H23" s="3" t="s">
        <v>99</v>
      </c>
      <c r="J23" s="663" t="s">
        <v>35</v>
      </c>
      <c r="K23" s="664"/>
      <c r="L23" s="665"/>
      <c r="M23" s="666" t="s">
        <v>80</v>
      </c>
      <c r="N23" s="667"/>
      <c r="O23" s="668"/>
      <c r="P23" s="592"/>
    </row>
    <row r="24" spans="1:16" ht="19.5" thickBot="1">
      <c r="A24" s="590" t="s">
        <v>220</v>
      </c>
      <c r="B24" s="482" t="s">
        <v>217</v>
      </c>
      <c r="C24" s="24" t="s">
        <v>218</v>
      </c>
      <c r="D24" s="482" t="s">
        <v>216</v>
      </c>
      <c r="F24" s="655" t="s">
        <v>240</v>
      </c>
      <c r="G24" s="660"/>
      <c r="H24" s="3" t="s">
        <v>100</v>
      </c>
      <c r="J24" s="663" t="s">
        <v>36</v>
      </c>
      <c r="K24" s="664"/>
      <c r="L24" s="665"/>
      <c r="M24" s="666" t="s">
        <v>81</v>
      </c>
      <c r="N24" s="667"/>
      <c r="O24" s="668"/>
      <c r="P24" s="592"/>
    </row>
    <row r="25" spans="1:16" ht="19.5" thickBot="1">
      <c r="A25" s="590" t="s">
        <v>219</v>
      </c>
      <c r="B25" s="482">
        <f>詳細!Q23</f>
        <v>15027280</v>
      </c>
      <c r="C25" s="483">
        <f>詳細!R23</f>
        <v>15027280</v>
      </c>
      <c r="D25" s="481">
        <f>詳細!S23</f>
        <v>15027280</v>
      </c>
      <c r="F25" s="655" t="s">
        <v>242</v>
      </c>
      <c r="G25" s="660"/>
      <c r="H25" s="3" t="s">
        <v>101</v>
      </c>
      <c r="J25" s="663" t="s">
        <v>37</v>
      </c>
      <c r="K25" s="664"/>
      <c r="L25" s="665"/>
      <c r="M25" s="666" t="s">
        <v>84</v>
      </c>
      <c r="N25" s="667"/>
      <c r="O25" s="668"/>
    </row>
    <row r="26" spans="1:16">
      <c r="A26" s="642" t="s">
        <v>253</v>
      </c>
      <c r="B26" s="643"/>
      <c r="C26" s="484">
        <f>詳細!R25</f>
        <v>0</v>
      </c>
      <c r="D26" s="477">
        <f>詳細!S25</f>
        <v>0</v>
      </c>
      <c r="F26" s="655" t="s">
        <v>243</v>
      </c>
      <c r="G26" s="660"/>
      <c r="H26" s="3" t="s">
        <v>102</v>
      </c>
      <c r="J26" s="663" t="s">
        <v>234</v>
      </c>
      <c r="K26" s="664"/>
      <c r="L26" s="665"/>
      <c r="M26" s="666" t="s">
        <v>85</v>
      </c>
      <c r="N26" s="667"/>
      <c r="O26" s="668"/>
    </row>
    <row r="27" spans="1:16" ht="19.5" thickBot="1">
      <c r="A27" s="644" t="s">
        <v>254</v>
      </c>
      <c r="B27" s="645"/>
      <c r="C27" s="640">
        <f>詳細!R26</f>
        <v>0</v>
      </c>
      <c r="D27" s="641"/>
      <c r="F27" s="638" t="s">
        <v>241</v>
      </c>
      <c r="G27" s="639"/>
      <c r="H27" s="10" t="s">
        <v>103</v>
      </c>
      <c r="J27" s="679"/>
      <c r="K27" s="680"/>
      <c r="L27" s="681"/>
      <c r="M27" s="676" t="s">
        <v>88</v>
      </c>
      <c r="N27" s="677"/>
      <c r="O27" s="678"/>
    </row>
  </sheetData>
  <sheetProtection sheet="1" objects="1" scenarios="1"/>
  <mergeCells count="60">
    <mergeCell ref="M27:O27"/>
    <mergeCell ref="J27:L27"/>
    <mergeCell ref="M10:O10"/>
    <mergeCell ref="M11:O11"/>
    <mergeCell ref="M12:O12"/>
    <mergeCell ref="M13:O13"/>
    <mergeCell ref="M14:O14"/>
    <mergeCell ref="M15:O15"/>
    <mergeCell ref="M16:O16"/>
    <mergeCell ref="J19:L19"/>
    <mergeCell ref="J20:L20"/>
    <mergeCell ref="J21:L21"/>
    <mergeCell ref="J22:L22"/>
    <mergeCell ref="J23:L23"/>
    <mergeCell ref="M17:O17"/>
    <mergeCell ref="M18:O18"/>
    <mergeCell ref="M19:O19"/>
    <mergeCell ref="A5:C5"/>
    <mergeCell ref="A21:B21"/>
    <mergeCell ref="A22:B22"/>
    <mergeCell ref="J9:L9"/>
    <mergeCell ref="A8:D8"/>
    <mergeCell ref="F8:H8"/>
    <mergeCell ref="J14:L14"/>
    <mergeCell ref="J15:L15"/>
    <mergeCell ref="J16:L16"/>
    <mergeCell ref="J17:L17"/>
    <mergeCell ref="J18:L18"/>
    <mergeCell ref="F26:G26"/>
    <mergeCell ref="M9:O9"/>
    <mergeCell ref="J10:L10"/>
    <mergeCell ref="J11:L11"/>
    <mergeCell ref="J12:L12"/>
    <mergeCell ref="J13:L13"/>
    <mergeCell ref="J24:L24"/>
    <mergeCell ref="M22:O22"/>
    <mergeCell ref="J25:L25"/>
    <mergeCell ref="J26:L26"/>
    <mergeCell ref="M20:O20"/>
    <mergeCell ref="M21:O21"/>
    <mergeCell ref="M23:O23"/>
    <mergeCell ref="M24:O24"/>
    <mergeCell ref="M25:O25"/>
    <mergeCell ref="M26:O26"/>
    <mergeCell ref="F27:G27"/>
    <mergeCell ref="C27:D27"/>
    <mergeCell ref="A26:B26"/>
    <mergeCell ref="A27:B27"/>
    <mergeCell ref="F9:G9"/>
    <mergeCell ref="F10:F15"/>
    <mergeCell ref="F16:G16"/>
    <mergeCell ref="F17:G17"/>
    <mergeCell ref="A10:A13"/>
    <mergeCell ref="A14:A20"/>
    <mergeCell ref="F20:G20"/>
    <mergeCell ref="F21:G21"/>
    <mergeCell ref="F22:G22"/>
    <mergeCell ref="F23:G23"/>
    <mergeCell ref="F24:G24"/>
    <mergeCell ref="F25:G25"/>
  </mergeCells>
  <phoneticPr fontId="2"/>
  <dataValidations count="1">
    <dataValidation type="list" allowBlank="1" showInputMessage="1" showErrorMessage="1" sqref="H9" xr:uid="{652EEBAC-6671-466C-AB9F-A9DC20A6A10C}">
      <formula1>"専任,兼任"</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EEF223-4EF9-4A6C-83E9-06E90A08FA79}">
          <x14:formula1>
            <xm:f>区分!$A$2:$A$9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4B58-283F-4011-95BC-151701529345}">
  <dimension ref="A1:AK26"/>
  <sheetViews>
    <sheetView zoomScale="60" zoomScaleNormal="60" workbookViewId="0">
      <selection activeCell="J30" sqref="J30"/>
    </sheetView>
  </sheetViews>
  <sheetFormatPr defaultRowHeight="18.75"/>
  <cols>
    <col min="7" max="7" width="9" customWidth="1"/>
    <col min="8" max="8" width="18.625" customWidth="1"/>
    <col min="9" max="9" width="12" customWidth="1"/>
    <col min="13" max="13" width="9.375" bestFit="1" customWidth="1"/>
    <col min="15" max="15" width="9" customWidth="1"/>
    <col min="17" max="19" width="14.875" customWidth="1"/>
    <col min="20" max="21" width="9.5" customWidth="1"/>
    <col min="22" max="22" width="9.5" hidden="1" customWidth="1"/>
    <col min="32" max="32" width="0" hidden="1" customWidth="1"/>
    <col min="33" max="35" width="9" hidden="1" customWidth="1"/>
    <col min="36" max="37" width="0" hidden="1" customWidth="1"/>
  </cols>
  <sheetData>
    <row r="1" spans="1:37" ht="33">
      <c r="A1" s="407" t="s">
        <v>211</v>
      </c>
      <c r="B1" s="407"/>
    </row>
    <row r="2" spans="1:37" ht="19.5" thickBot="1"/>
    <row r="3" spans="1:37" ht="18.75" customHeight="1" thickBot="1">
      <c r="A3" s="770" t="s">
        <v>198</v>
      </c>
      <c r="B3" s="772" t="str">
        <f>入力!B7</f>
        <v>6/100
地域</v>
      </c>
      <c r="C3" s="790" t="s">
        <v>93</v>
      </c>
      <c r="D3" s="791"/>
      <c r="E3" s="791"/>
      <c r="F3" s="791"/>
      <c r="G3" s="791"/>
      <c r="H3" s="720"/>
      <c r="I3" s="797" t="s">
        <v>125</v>
      </c>
      <c r="J3" s="719" t="s">
        <v>112</v>
      </c>
      <c r="K3" s="791"/>
      <c r="L3" s="720"/>
      <c r="M3" s="784" t="s">
        <v>197</v>
      </c>
      <c r="N3" s="785"/>
      <c r="O3" s="785"/>
      <c r="P3" s="786"/>
      <c r="Q3" s="778" t="s">
        <v>196</v>
      </c>
      <c r="R3" s="779"/>
      <c r="S3" s="780"/>
      <c r="T3" s="719" t="s">
        <v>173</v>
      </c>
      <c r="U3" s="720"/>
      <c r="V3" s="598"/>
      <c r="W3" s="691" t="s">
        <v>161</v>
      </c>
      <c r="X3" s="692"/>
      <c r="Y3" s="692"/>
      <c r="Z3" s="692"/>
      <c r="AA3" s="692"/>
      <c r="AB3" s="692"/>
      <c r="AC3" s="692"/>
      <c r="AD3" s="693"/>
      <c r="AJ3" t="s">
        <v>19</v>
      </c>
      <c r="AK3">
        <v>15</v>
      </c>
    </row>
    <row r="4" spans="1:37" ht="19.5" customHeight="1" thickBot="1">
      <c r="A4" s="771"/>
      <c r="B4" s="773"/>
      <c r="C4" s="792"/>
      <c r="D4" s="701"/>
      <c r="E4" s="701"/>
      <c r="F4" s="701"/>
      <c r="G4" s="701"/>
      <c r="H4" s="722"/>
      <c r="I4" s="798"/>
      <c r="J4" s="721"/>
      <c r="K4" s="701"/>
      <c r="L4" s="722"/>
      <c r="M4" s="787"/>
      <c r="N4" s="788"/>
      <c r="O4" s="788"/>
      <c r="P4" s="789"/>
      <c r="Q4" s="781"/>
      <c r="R4" s="782"/>
      <c r="S4" s="783"/>
      <c r="T4" s="721"/>
      <c r="U4" s="722"/>
      <c r="V4" s="591"/>
      <c r="W4" s="642" t="s">
        <v>162</v>
      </c>
      <c r="X4" s="743"/>
      <c r="Y4" s="701" t="s">
        <v>166</v>
      </c>
      <c r="Z4" s="705" t="s">
        <v>200</v>
      </c>
      <c r="AA4" s="744" t="s">
        <v>163</v>
      </c>
      <c r="AB4" s="643"/>
      <c r="AC4" s="703" t="s">
        <v>166</v>
      </c>
      <c r="AD4" s="705" t="s">
        <v>200</v>
      </c>
      <c r="AJ4" t="s">
        <v>23</v>
      </c>
      <c r="AK4">
        <v>25</v>
      </c>
    </row>
    <row r="5" spans="1:37" ht="19.5" customHeight="1" thickBot="1">
      <c r="A5" s="671"/>
      <c r="B5" s="774"/>
      <c r="C5" s="672"/>
      <c r="D5" s="702"/>
      <c r="E5" s="702"/>
      <c r="F5" s="702"/>
      <c r="G5" s="702"/>
      <c r="H5" s="742"/>
      <c r="I5" s="799"/>
      <c r="J5" s="642"/>
      <c r="K5" s="643"/>
      <c r="L5" s="723"/>
      <c r="M5" s="718" t="s">
        <v>124</v>
      </c>
      <c r="N5" s="718"/>
      <c r="O5" s="674"/>
      <c r="P5" s="675"/>
      <c r="Q5" s="726" t="s">
        <v>154</v>
      </c>
      <c r="R5" s="724"/>
      <c r="S5" s="793"/>
      <c r="T5" s="741"/>
      <c r="U5" s="742"/>
      <c r="V5" s="599"/>
      <c r="W5" s="9" t="s">
        <v>164</v>
      </c>
      <c r="X5" s="5" t="s">
        <v>165</v>
      </c>
      <c r="Y5" s="702"/>
      <c r="Z5" s="706"/>
      <c r="AA5" s="5" t="s">
        <v>164</v>
      </c>
      <c r="AB5" s="408" t="s">
        <v>165</v>
      </c>
      <c r="AC5" s="704"/>
      <c r="AD5" s="706"/>
      <c r="AJ5" t="s">
        <v>24</v>
      </c>
      <c r="AK5">
        <v>35</v>
      </c>
    </row>
    <row r="6" spans="1:37" ht="19.5" customHeight="1" thickBot="1">
      <c r="A6" s="691" t="s">
        <v>176</v>
      </c>
      <c r="B6" s="693"/>
      <c r="C6" s="559" t="s">
        <v>114</v>
      </c>
      <c r="D6" s="560" t="s">
        <v>155</v>
      </c>
      <c r="E6" s="560" t="s">
        <v>113</v>
      </c>
      <c r="F6" s="560" t="s">
        <v>156</v>
      </c>
      <c r="G6" s="560" t="s">
        <v>157</v>
      </c>
      <c r="H6" s="561" t="s">
        <v>160</v>
      </c>
      <c r="I6" s="480"/>
      <c r="J6" s="562" t="s">
        <v>155</v>
      </c>
      <c r="K6" s="563" t="s">
        <v>158</v>
      </c>
      <c r="L6" s="474" t="s">
        <v>123</v>
      </c>
      <c r="M6" s="562" t="s">
        <v>210</v>
      </c>
      <c r="N6" s="562" t="s">
        <v>125</v>
      </c>
      <c r="O6" s="564" t="s">
        <v>159</v>
      </c>
      <c r="P6" s="474" t="s">
        <v>152</v>
      </c>
      <c r="Q6" s="565" t="s">
        <v>150</v>
      </c>
      <c r="R6" s="566" t="s">
        <v>151</v>
      </c>
      <c r="S6" s="545" t="s">
        <v>195</v>
      </c>
      <c r="T6" s="567" t="s">
        <v>167</v>
      </c>
      <c r="U6" s="485" t="str">
        <f>入力!H9</f>
        <v>専任</v>
      </c>
      <c r="V6" s="613">
        <f>W6</f>
        <v>1</v>
      </c>
      <c r="W6" s="574">
        <f>IF($U6="兼任",0,1)</f>
        <v>1</v>
      </c>
      <c r="X6" s="575">
        <f>W6</f>
        <v>1</v>
      </c>
      <c r="Y6" s="623">
        <f>AC6</f>
        <v>1</v>
      </c>
      <c r="Z6" s="706"/>
      <c r="AA6" s="575">
        <f>X6</f>
        <v>1</v>
      </c>
      <c r="AB6" s="576">
        <f t="shared" ref="AB6" si="0">AA6</f>
        <v>1</v>
      </c>
      <c r="AC6" s="631">
        <f>AB6</f>
        <v>1</v>
      </c>
      <c r="AD6" s="706"/>
      <c r="AJ6" t="s">
        <v>25</v>
      </c>
      <c r="AK6">
        <v>45</v>
      </c>
    </row>
    <row r="7" spans="1:37" ht="18.75" customHeight="1">
      <c r="A7" s="719" t="s">
        <v>2</v>
      </c>
      <c r="B7" s="720"/>
      <c r="C7" s="568" t="s">
        <v>115</v>
      </c>
      <c r="D7" s="580">
        <f>入力!C10</f>
        <v>45</v>
      </c>
      <c r="E7" s="489" t="s">
        <v>22</v>
      </c>
      <c r="F7" s="13">
        <f>D7</f>
        <v>45</v>
      </c>
      <c r="G7" s="703">
        <f>F7+F8</f>
        <v>135</v>
      </c>
      <c r="H7" s="800" t="str">
        <f>IF($D10&lt;16,区分!$B2,IF($D10&lt;26,区分!$B3,IF($D10&lt;36,区分!$B4,IF($D10&lt;46,区分!$B5,IF($D10&lt;61,区分!$B6,IF($D10&lt;76,区分!$B7,IF($D10&lt;91,区分!$B8,IF($D10&lt;106,区分!$B9,IF($D10&lt;121,区分!$B10,IF($D10&lt;136,区分!$B11,IF($D10&lt;151,区分!$B12,IF($D10&lt;181,区分!$B13,IF($D10&lt;211,区分!$B14,IF($D10&lt;241,区分!$B15,IF($D10&lt;271,区分!$B16,IF($D10&lt;301,区分!$B17,区分!$B18))))))))))))))))</f>
        <v>　121人
　　から
　135人
　　まで</v>
      </c>
      <c r="I7" s="600">
        <f>SUMIFS(認子教育!$E$6:$E$277,認子教育!$A6:$A277,$B3,認子教育!$B$6:$B$277,H7,認子教育!$D$6:$D$277,$E7)</f>
        <v>35990</v>
      </c>
      <c r="J7" s="486">
        <f>入力!D10</f>
        <v>45</v>
      </c>
      <c r="K7" s="703">
        <f>SUM(J7:J9)</f>
        <v>135</v>
      </c>
      <c r="L7" s="491">
        <f>J7/D7</f>
        <v>1</v>
      </c>
      <c r="M7" s="730" t="str">
        <f>IF($J10&lt;16,区分!$B2,IF($J10&lt;26,区分!$B3,IF($J10&lt;36,区分!$B4,IF($J10&lt;46,区分!$B5,IF($J10&lt;61,区分!$B6,IF($J10&lt;76,区分!$B7,IF($J10&lt;91,区分!$B8,IF($J10&lt;106,区分!$B9,IF($J10&lt;121,区分!$B10,IF($J10&lt;136,区分!$B11,IF($J10&lt;151,区分!$B12,IF($J10&lt;181,区分!$B13,IF($J10&lt;211,区分!$B14,IF($J10&lt;241,区分!$B15,IF($J10&lt;271,区分!$B16,IF($J10&lt;301,区分!$B17,区分!$B18))))))))))))))))</f>
        <v>　121人
　　から
　135人
　　まで</v>
      </c>
      <c r="N7" s="490">
        <f>SUMIFS(認子教育!$E$6:$E$277,認子教育!$A6:$A277,$B3,認子教育!$B$6:$B$277,M7,認子教育!$D$6:$D$277,$E7)</f>
        <v>35990</v>
      </c>
      <c r="O7" s="732">
        <f>VLOOKUP(M7,区分!$B$2:$F$19,5,0)</f>
        <v>13</v>
      </c>
      <c r="P7" s="707">
        <f>VLOOKUP(H7,超過教育!$B$8:$U$41,O7,0)</f>
        <v>1</v>
      </c>
      <c r="Q7" s="492">
        <f>I7*J7</f>
        <v>1619550</v>
      </c>
      <c r="R7" s="493">
        <f>P7*Q7</f>
        <v>1619550</v>
      </c>
      <c r="S7" s="494">
        <f>J7*N7</f>
        <v>1619550</v>
      </c>
      <c r="T7" s="758" t="s">
        <v>181</v>
      </c>
      <c r="U7" s="759"/>
      <c r="V7" s="614">
        <f>W7</f>
        <v>0</v>
      </c>
      <c r="W7" s="502">
        <f>IF($U6="兼任",1,0)</f>
        <v>0</v>
      </c>
      <c r="X7" s="503">
        <f>W7</f>
        <v>0</v>
      </c>
      <c r="Y7" s="624">
        <f t="shared" ref="Y7:Y16" si="1">AC7</f>
        <v>0</v>
      </c>
      <c r="Z7" s="706"/>
      <c r="AA7" s="503">
        <f>X7</f>
        <v>0</v>
      </c>
      <c r="AB7" s="504">
        <f>AA7</f>
        <v>0</v>
      </c>
      <c r="AC7" s="632">
        <f>AB7</f>
        <v>0</v>
      </c>
      <c r="AD7" s="706"/>
      <c r="AJ7" t="s">
        <v>26</v>
      </c>
      <c r="AK7">
        <v>60</v>
      </c>
    </row>
    <row r="8" spans="1:37" ht="18.75" customHeight="1">
      <c r="A8" s="721"/>
      <c r="B8" s="722"/>
      <c r="C8" s="7" t="s">
        <v>116</v>
      </c>
      <c r="D8" s="581">
        <f>入力!C11</f>
        <v>45</v>
      </c>
      <c r="E8" s="711" t="s">
        <v>21</v>
      </c>
      <c r="F8" s="710">
        <f>D8+D9</f>
        <v>90</v>
      </c>
      <c r="G8" s="716"/>
      <c r="H8" s="801"/>
      <c r="I8" s="728">
        <f>SUMIFS(認子教育!$E$6:$E$277,認子教育!$A7:$A278,$B3,認子教育!$B$6:$B$277,H7,認子教育!$D$6:$D$277,$E8)</f>
        <v>27560</v>
      </c>
      <c r="J8" s="487">
        <f>入力!D11</f>
        <v>45</v>
      </c>
      <c r="K8" s="716"/>
      <c r="L8" s="496">
        <f t="shared" ref="L8:L9" si="2">J8/D8</f>
        <v>1</v>
      </c>
      <c r="M8" s="731"/>
      <c r="N8" s="794">
        <f>SUMIFS(認子教育!$E$6:$E$277,認子教育!$A7:$A278,$B3,認子教育!$B$6:$B$277,M7,認子教育!$D$6:$D$277,$E8)</f>
        <v>27560</v>
      </c>
      <c r="O8" s="733"/>
      <c r="P8" s="754"/>
      <c r="Q8" s="498">
        <f>I8*J8</f>
        <v>1240200</v>
      </c>
      <c r="R8" s="499">
        <f>P7*Q8</f>
        <v>1240200</v>
      </c>
      <c r="S8" s="500">
        <f>J8*N8</f>
        <v>1240200</v>
      </c>
      <c r="T8" s="745" t="s">
        <v>250</v>
      </c>
      <c r="U8" s="501" t="s">
        <v>54</v>
      </c>
      <c r="V8" s="615">
        <f>ROUNDDOWN(D11/3,1)</f>
        <v>2</v>
      </c>
      <c r="W8" s="502">
        <f>AA8</f>
        <v>2</v>
      </c>
      <c r="X8" s="503">
        <f t="shared" ref="X8:X9" si="3">W8</f>
        <v>2</v>
      </c>
      <c r="Y8" s="624">
        <f t="shared" si="1"/>
        <v>3</v>
      </c>
      <c r="Z8" s="706"/>
      <c r="AA8" s="503">
        <f>ROUNDDOWN(J11/3,1)</f>
        <v>2</v>
      </c>
      <c r="AB8" s="504">
        <f>AA8</f>
        <v>2</v>
      </c>
      <c r="AC8" s="633">
        <f>入力!H10</f>
        <v>3</v>
      </c>
      <c r="AD8" s="706"/>
      <c r="AJ8" t="s">
        <v>27</v>
      </c>
      <c r="AK8">
        <v>75</v>
      </c>
    </row>
    <row r="9" spans="1:37" ht="18.75" customHeight="1">
      <c r="A9" s="721"/>
      <c r="B9" s="722"/>
      <c r="C9" s="8" t="s">
        <v>117</v>
      </c>
      <c r="D9" s="581">
        <f>入力!C12</f>
        <v>45</v>
      </c>
      <c r="E9" s="712"/>
      <c r="F9" s="659"/>
      <c r="G9" s="659"/>
      <c r="H9" s="802"/>
      <c r="I9" s="729"/>
      <c r="J9" s="487">
        <f>入力!D12</f>
        <v>45</v>
      </c>
      <c r="K9" s="659"/>
      <c r="L9" s="496">
        <f t="shared" si="2"/>
        <v>1</v>
      </c>
      <c r="M9" s="731"/>
      <c r="N9" s="794"/>
      <c r="O9" s="733"/>
      <c r="P9" s="754"/>
      <c r="Q9" s="498">
        <f>I8*J9</f>
        <v>1240200</v>
      </c>
      <c r="R9" s="499">
        <f>P7*Q9</f>
        <v>1240200</v>
      </c>
      <c r="S9" s="500">
        <f>J9*N8</f>
        <v>1240200</v>
      </c>
      <c r="T9" s="746"/>
      <c r="U9" s="501" t="s">
        <v>119</v>
      </c>
      <c r="V9" s="694">
        <f>ROUNDDOWN((D12+D13)/6,1)</f>
        <v>3.1</v>
      </c>
      <c r="W9" s="752">
        <f t="shared" ref="W9:W13" si="4">AA9</f>
        <v>5.3</v>
      </c>
      <c r="X9" s="748">
        <f t="shared" si="3"/>
        <v>5.3</v>
      </c>
      <c r="Y9" s="625">
        <f t="shared" si="1"/>
        <v>2</v>
      </c>
      <c r="Z9" s="706"/>
      <c r="AA9" s="748">
        <f>ROUNDDOWN((J12+K11)/6,1)</f>
        <v>5.3</v>
      </c>
      <c r="AB9" s="750">
        <f>AA9</f>
        <v>5.3</v>
      </c>
      <c r="AC9" s="633">
        <f>入力!H11</f>
        <v>2</v>
      </c>
      <c r="AD9" s="706"/>
      <c r="AJ9" t="s">
        <v>28</v>
      </c>
      <c r="AK9">
        <v>90</v>
      </c>
    </row>
    <row r="10" spans="1:37" ht="18.75" customHeight="1">
      <c r="A10" s="642"/>
      <c r="B10" s="723"/>
      <c r="C10" s="7" t="s">
        <v>122</v>
      </c>
      <c r="D10" s="713">
        <f>SUM($F7:$F8)</f>
        <v>135</v>
      </c>
      <c r="E10" s="714"/>
      <c r="F10" s="714"/>
      <c r="G10" s="715"/>
      <c r="H10" s="495"/>
      <c r="I10" s="601"/>
      <c r="J10" s="727">
        <f>SUM(J7:J9)</f>
        <v>135</v>
      </c>
      <c r="K10" s="715"/>
      <c r="L10" s="496">
        <f>J10/D10</f>
        <v>1</v>
      </c>
      <c r="M10" s="731"/>
      <c r="N10" s="497"/>
      <c r="O10" s="733"/>
      <c r="P10" s="754"/>
      <c r="Q10" s="505">
        <f>SUM(Q7:Q9)</f>
        <v>4099950</v>
      </c>
      <c r="R10" s="506">
        <f>SUM(R7:R9)</f>
        <v>4099950</v>
      </c>
      <c r="S10" s="507">
        <f>SUM(S7:S9)</f>
        <v>4099950</v>
      </c>
      <c r="T10" s="746"/>
      <c r="U10" s="500" t="s">
        <v>120</v>
      </c>
      <c r="V10" s="695"/>
      <c r="W10" s="753">
        <f t="shared" si="4"/>
        <v>0</v>
      </c>
      <c r="X10" s="749"/>
      <c r="Y10" s="623">
        <f t="shared" si="1"/>
        <v>2</v>
      </c>
      <c r="Z10" s="706"/>
      <c r="AA10" s="749"/>
      <c r="AB10" s="751"/>
      <c r="AC10" s="633">
        <f>入力!H12</f>
        <v>2</v>
      </c>
      <c r="AD10" s="706"/>
      <c r="AJ10" t="s">
        <v>29</v>
      </c>
      <c r="AK10">
        <v>105</v>
      </c>
    </row>
    <row r="11" spans="1:37" ht="18.75" customHeight="1">
      <c r="A11" s="768" t="s">
        <v>108</v>
      </c>
      <c r="B11" s="769"/>
      <c r="C11" s="7" t="s">
        <v>118</v>
      </c>
      <c r="D11" s="581">
        <f>入力!C14</f>
        <v>6</v>
      </c>
      <c r="E11" s="508" t="s">
        <v>54</v>
      </c>
      <c r="F11" s="1">
        <f>D11</f>
        <v>6</v>
      </c>
      <c r="G11" s="710">
        <f>F11+F12</f>
        <v>25</v>
      </c>
      <c r="H11" s="804" t="str">
        <f>IF($D17&lt;11,区分!$D2,IF($D17&lt;21,区分!$D3,IF($D17&lt;31,区分!$D4,IF($D17&lt;41,区分!$D5,IF($D17&lt;51,区分!$D6,IF($D17&lt;61,区分!$D7,IF($D17&lt;71,区分!$D8,IF($D17&lt;81,区分!$D9,IF($D17&lt;91,区分!$D10,IF($D17&lt;101,区分!$D11,IF($D17&lt;111,区分!$D12,IF($D17&lt;121,区分!$D13,IF($D17&lt;131,区分!$D14,IF($D17&lt;141,区分!$D15,IF($D17&lt;151,区分!$D16,IF($D17&lt;161,区分!$D17,IF($D17&lt;171,区分!$D18,区分!$D19)))))))))))))))))</f>
        <v>　91人
　　から
　100人
　　まで</v>
      </c>
      <c r="I11" s="601">
        <f>SUMIFS(認子保育!$E$6:$E$581,認子保育!$A$6:$A$581,$B3,認子保育!$B$6:$B$581,H11,認子保育!$D$6:$D$581,$E11)</f>
        <v>197780</v>
      </c>
      <c r="J11" s="487">
        <f>入力!D14</f>
        <v>6</v>
      </c>
      <c r="K11" s="710">
        <f>SUM(J11:J13)</f>
        <v>25</v>
      </c>
      <c r="L11" s="496">
        <f t="shared" ref="L11:L16" si="5">J11/D11</f>
        <v>1</v>
      </c>
      <c r="M11" s="735" t="str">
        <f>IF($J17&lt;11,区分!$D2,IF($J17&lt;21,区分!$D3,IF($J17&lt;31,区分!$D4,IF($J17&lt;41,区分!$D5,IF($J17&lt;51,区分!$D6,IF($J17&lt;61,区分!$D7,IF($J17&lt;71,区分!$D8,IF($J17&lt;81,区分!$D9,IF($J17&lt;91,区分!$D10,IF($J17&lt;101,区分!$D11,IF($J17&lt;111,区分!$D12,IF($J17&lt;121,区分!$D13,IF($J17&lt;131,区分!$D14,IF($J17&lt;141,区分!$D15,IF($J17&lt;151,区分!$D16,IF($J17&lt;161,区分!$D17,IF($J17&lt;171,区分!$D18,区分!$D19)))))))))))))))))</f>
        <v>　91人
　　から
　100人
　　まで</v>
      </c>
      <c r="N11" s="497">
        <f>SUMIFS(認子保育!$E$6:$E$581,認子保育!$A$6:$A$581,$B3,認子保育!$B$6:$B$581,M11,認子保育!$D$6:$D$581,$E11)</f>
        <v>197780</v>
      </c>
      <c r="O11" s="733">
        <f>VLOOKUP(M11,区分!$D$2:$F$19,3,0)</f>
        <v>13</v>
      </c>
      <c r="P11" s="755">
        <f>VLOOKUP(H11,超過保育!$B$8:$V$79,O11,0)</f>
        <v>1</v>
      </c>
      <c r="Q11" s="498">
        <f>I11*J11</f>
        <v>1186680</v>
      </c>
      <c r="R11" s="499">
        <f>P11*Q11</f>
        <v>1186680</v>
      </c>
      <c r="S11" s="500">
        <f>J11*N11</f>
        <v>1186680</v>
      </c>
      <c r="T11" s="746"/>
      <c r="U11" s="501" t="s">
        <v>115</v>
      </c>
      <c r="V11" s="615">
        <f>ROUNDDOWN((D7+D14)/20,1)</f>
        <v>3.5</v>
      </c>
      <c r="W11" s="502">
        <f t="shared" si="4"/>
        <v>3.5</v>
      </c>
      <c r="X11" s="503">
        <f>AB11</f>
        <v>4.5999999999999996</v>
      </c>
      <c r="Y11" s="624">
        <f t="shared" si="1"/>
        <v>4</v>
      </c>
      <c r="Z11" s="706"/>
      <c r="AA11" s="503">
        <f>ROUNDDOWN((J7+J14)/20,1)</f>
        <v>3.5</v>
      </c>
      <c r="AB11" s="504">
        <f>ROUNDDOWN((J7+J14)/15,1)</f>
        <v>4.5999999999999996</v>
      </c>
      <c r="AC11" s="633">
        <f>入力!H13</f>
        <v>4</v>
      </c>
      <c r="AD11" s="706"/>
      <c r="AJ11" t="s">
        <v>30</v>
      </c>
      <c r="AK11">
        <v>120</v>
      </c>
    </row>
    <row r="12" spans="1:37" ht="18.75" customHeight="1">
      <c r="A12" s="721"/>
      <c r="B12" s="722"/>
      <c r="C12" s="7" t="s">
        <v>119</v>
      </c>
      <c r="D12" s="581">
        <f>入力!C15</f>
        <v>7</v>
      </c>
      <c r="E12" s="711" t="s">
        <v>53</v>
      </c>
      <c r="F12" s="710">
        <f>D12+D13</f>
        <v>19</v>
      </c>
      <c r="G12" s="716"/>
      <c r="H12" s="801"/>
      <c r="I12" s="728">
        <f>SUMIFS(認子保育!$E$6:$E$581,認子保育!$A$6:$A$581,$B3,認子保育!$B$6:$B$581,H11,認子保育!$D$6:$D$581,$E12)</f>
        <v>116450</v>
      </c>
      <c r="J12" s="487">
        <f>入力!D15</f>
        <v>7</v>
      </c>
      <c r="K12" s="716"/>
      <c r="L12" s="496">
        <f t="shared" si="5"/>
        <v>1</v>
      </c>
      <c r="M12" s="736"/>
      <c r="N12" s="794">
        <f>SUMIFS(認子保育!$E$6:$E$581,認子保育!$A$6:$A$581,$B3,認子保育!$B$6:$B$581,M11,認子保育!$D$6:$D$581,$E12)</f>
        <v>116450</v>
      </c>
      <c r="O12" s="733"/>
      <c r="P12" s="755"/>
      <c r="Q12" s="498">
        <f>I12*J12</f>
        <v>815150</v>
      </c>
      <c r="R12" s="499">
        <f>P11*Q12</f>
        <v>815150</v>
      </c>
      <c r="S12" s="500">
        <f>J12*N12</f>
        <v>815150</v>
      </c>
      <c r="T12" s="746"/>
      <c r="U12" s="501" t="s">
        <v>116</v>
      </c>
      <c r="V12" s="694">
        <f>ROUNDDOWN((D8+D9+D15+D16)/30,1)</f>
        <v>4.5999999999999996</v>
      </c>
      <c r="W12" s="752">
        <f t="shared" si="4"/>
        <v>4.5999999999999996</v>
      </c>
      <c r="X12" s="748">
        <f>W12</f>
        <v>4.5999999999999996</v>
      </c>
      <c r="Y12" s="625">
        <f t="shared" si="1"/>
        <v>4</v>
      </c>
      <c r="Z12" s="706"/>
      <c r="AA12" s="748">
        <f>ROUNDDOWN((J8+J9+J15+J16)/30,1)</f>
        <v>4.5999999999999996</v>
      </c>
      <c r="AB12" s="750">
        <f>AA12</f>
        <v>4.5999999999999996</v>
      </c>
      <c r="AC12" s="633">
        <f>入力!H14</f>
        <v>4</v>
      </c>
      <c r="AD12" s="706"/>
      <c r="AJ12" t="s">
        <v>31</v>
      </c>
      <c r="AK12">
        <v>135</v>
      </c>
    </row>
    <row r="13" spans="1:37" ht="18.75" customHeight="1">
      <c r="A13" s="721"/>
      <c r="B13" s="722"/>
      <c r="C13" s="7" t="s">
        <v>120</v>
      </c>
      <c r="D13" s="581">
        <f>入力!C16</f>
        <v>12</v>
      </c>
      <c r="E13" s="712"/>
      <c r="F13" s="659"/>
      <c r="G13" s="659"/>
      <c r="H13" s="801"/>
      <c r="I13" s="729"/>
      <c r="J13" s="487">
        <f>入力!D16</f>
        <v>12</v>
      </c>
      <c r="K13" s="659"/>
      <c r="L13" s="496">
        <f>K11/D13</f>
        <v>2.0833333333333335</v>
      </c>
      <c r="M13" s="736"/>
      <c r="N13" s="794"/>
      <c r="O13" s="733"/>
      <c r="P13" s="755"/>
      <c r="Q13" s="498">
        <f>I12*K11</f>
        <v>2911250</v>
      </c>
      <c r="R13" s="499">
        <f>P11*Q13</f>
        <v>2911250</v>
      </c>
      <c r="S13" s="500">
        <f>K11*N12</f>
        <v>2911250</v>
      </c>
      <c r="T13" s="747"/>
      <c r="U13" s="500" t="s">
        <v>117</v>
      </c>
      <c r="V13" s="695"/>
      <c r="W13" s="753">
        <f t="shared" si="4"/>
        <v>0</v>
      </c>
      <c r="X13" s="749"/>
      <c r="Y13" s="623">
        <f t="shared" si="1"/>
        <v>4</v>
      </c>
      <c r="Z13" s="706"/>
      <c r="AA13" s="749"/>
      <c r="AB13" s="751"/>
      <c r="AC13" s="633">
        <f>入力!H15</f>
        <v>4</v>
      </c>
      <c r="AD13" s="706"/>
      <c r="AJ13" t="s">
        <v>32</v>
      </c>
      <c r="AK13">
        <v>150</v>
      </c>
    </row>
    <row r="14" spans="1:37" ht="18.75" customHeight="1">
      <c r="A14" s="721"/>
      <c r="B14" s="722"/>
      <c r="C14" s="8" t="s">
        <v>115</v>
      </c>
      <c r="D14" s="581">
        <f>入力!C17</f>
        <v>25</v>
      </c>
      <c r="E14" s="508" t="s">
        <v>22</v>
      </c>
      <c r="F14" s="1">
        <f>D14</f>
        <v>25</v>
      </c>
      <c r="G14" s="710">
        <f>F14+F15</f>
        <v>75</v>
      </c>
      <c r="H14" s="802"/>
      <c r="I14" s="601">
        <f>SUMIFS(認子保育!$E$6:$E$581,認子保育!$A$6:$A$581,$B3,認子保育!$B$6:$B$581,H11,認子保育!$D$6:$D$581,$E14)</f>
        <v>50950</v>
      </c>
      <c r="J14" s="487">
        <f>入力!D17</f>
        <v>25</v>
      </c>
      <c r="K14" s="710">
        <f>SUM(J14:J16)</f>
        <v>75</v>
      </c>
      <c r="L14" s="496">
        <f t="shared" si="5"/>
        <v>1</v>
      </c>
      <c r="M14" s="737"/>
      <c r="N14" s="497">
        <f>SUMIFS(認子保育!$E$6:$E$581,認子保育!$A$6:$A$581,$B3,認子保育!$B$6:$B$581,M11,認子保育!$D$6:$D$581,$E14)</f>
        <v>50950</v>
      </c>
      <c r="O14" s="733"/>
      <c r="P14" s="755"/>
      <c r="Q14" s="498">
        <f>I14*J14</f>
        <v>1273750</v>
      </c>
      <c r="R14" s="499">
        <f>P11*Q14</f>
        <v>1273750</v>
      </c>
      <c r="S14" s="500">
        <f>J14*N14</f>
        <v>1273750</v>
      </c>
      <c r="T14" s="805" t="s">
        <v>183</v>
      </c>
      <c r="U14" s="806"/>
      <c r="V14" s="616">
        <f>W14</f>
        <v>1.5</v>
      </c>
      <c r="W14" s="502">
        <v>1.5</v>
      </c>
      <c r="X14" s="503">
        <f t="shared" ref="X14:X16" si="6">W14</f>
        <v>1.5</v>
      </c>
      <c r="Y14" s="504">
        <f t="shared" si="1"/>
        <v>2</v>
      </c>
      <c r="Z14" s="706"/>
      <c r="AA14" s="503">
        <f>X14</f>
        <v>1.5</v>
      </c>
      <c r="AB14" s="504">
        <f t="shared" ref="AB14" si="7">AA14</f>
        <v>1.5</v>
      </c>
      <c r="AC14" s="634">
        <f>入力!H16</f>
        <v>2</v>
      </c>
      <c r="AD14" s="706"/>
      <c r="AG14" t="s">
        <v>206</v>
      </c>
      <c r="AJ14" t="s">
        <v>33</v>
      </c>
      <c r="AK14">
        <v>180</v>
      </c>
    </row>
    <row r="15" spans="1:37" ht="18.75" customHeight="1">
      <c r="A15" s="721"/>
      <c r="B15" s="722"/>
      <c r="C15" s="7" t="s">
        <v>116</v>
      </c>
      <c r="D15" s="581">
        <f>入力!C18</f>
        <v>25</v>
      </c>
      <c r="E15" s="711" t="s">
        <v>21</v>
      </c>
      <c r="F15" s="710">
        <f>D15+D16</f>
        <v>50</v>
      </c>
      <c r="G15" s="716"/>
      <c r="H15" s="509" t="s">
        <v>205</v>
      </c>
      <c r="I15" s="728">
        <f>SUMIFS(認子保育!$E$6:$E$581,認子保育!$A$6:$A$581,$B3,認子保育!$B$6:$B$581,H11,認子保育!$D$6:$D$581,$E15)</f>
        <v>42820</v>
      </c>
      <c r="J15" s="487">
        <f>入力!D18</f>
        <v>25</v>
      </c>
      <c r="K15" s="716"/>
      <c r="L15" s="496">
        <f t="shared" si="5"/>
        <v>1</v>
      </c>
      <c r="M15" s="509" t="s">
        <v>205</v>
      </c>
      <c r="N15" s="794">
        <f>SUMIFS(認子保育!$E$6:$E$581,認子保育!$A$6:$A$581,$B3,認子保育!$B$6:$B$581,M11,認子保育!$D$6:$D$581,$E15)</f>
        <v>42820</v>
      </c>
      <c r="O15" s="733"/>
      <c r="P15" s="755"/>
      <c r="Q15" s="498">
        <f>I15*J15</f>
        <v>1070500</v>
      </c>
      <c r="R15" s="499">
        <f>P11*Q15</f>
        <v>1070500</v>
      </c>
      <c r="S15" s="500">
        <f>J15*N15</f>
        <v>1070500</v>
      </c>
      <c r="T15" s="805" t="s">
        <v>178</v>
      </c>
      <c r="U15" s="806"/>
      <c r="V15" s="616">
        <f>W15</f>
        <v>0</v>
      </c>
      <c r="W15" s="502">
        <f>IF(D17&gt;90,0,1)</f>
        <v>0</v>
      </c>
      <c r="X15" s="503">
        <f t="shared" si="6"/>
        <v>0</v>
      </c>
      <c r="Y15" s="504">
        <f t="shared" si="1"/>
        <v>0</v>
      </c>
      <c r="Z15" s="706"/>
      <c r="AA15" s="503">
        <f>X15</f>
        <v>0</v>
      </c>
      <c r="AB15" s="504">
        <f t="shared" ref="AB15" si="8">AA15</f>
        <v>0</v>
      </c>
      <c r="AC15" s="634">
        <f>AB15</f>
        <v>0</v>
      </c>
      <c r="AD15" s="706"/>
      <c r="AJ15" t="s">
        <v>34</v>
      </c>
      <c r="AK15">
        <v>210</v>
      </c>
    </row>
    <row r="16" spans="1:37" ht="19.5" customHeight="1" thickBot="1">
      <c r="A16" s="721"/>
      <c r="B16" s="722"/>
      <c r="C16" s="8" t="s">
        <v>117</v>
      </c>
      <c r="D16" s="488">
        <f>入力!C19</f>
        <v>25</v>
      </c>
      <c r="E16" s="712"/>
      <c r="F16" s="659"/>
      <c r="G16" s="659"/>
      <c r="H16" s="738" t="str">
        <f>IF(G7+G14&gt;300,区分!B18,IF(G7+G14&gt;270,区分!B17,IF(G7+G14&gt;240,区分!B16,IF(G7+G14&gt;210,区分!B15,IF(G7+G14&gt;180,区分!B14,IF(G7+G14&gt;150,区分!B13,IF(G7+G14&gt;135,区分!B12,IF(G7+G14&gt;120,区分!B11,IF(G7+G14&gt;105,区分!B10,IF(G7+G14&gt;90,区分!B9,IF(G7+G14&gt;75,区分!B8,IF(G7+G14&gt;60,区分!B7,IF(G7+G14&gt;45,区分!B6,IF(G7+G14&gt;35,区分!B5,IF(G7+G14&gt;25,区分!B4,IF(G7+G14&gt;15,区分!B3,区分!B2))))))))))))))))</f>
        <v>　181人
　　から
　210人
　　まで</v>
      </c>
      <c r="I16" s="729"/>
      <c r="J16" s="487">
        <f>入力!D19</f>
        <v>25</v>
      </c>
      <c r="K16" s="659"/>
      <c r="L16" s="496">
        <f t="shared" si="5"/>
        <v>1</v>
      </c>
      <c r="M16" s="735" t="str">
        <f>IF(K7+K14&gt;300,区分!B18,IF(K7+K14&gt;270,区分!B17,IF(K7+K14&gt;240,区分!B16,IF(K7+K14&gt;210,区分!B15,IF(K7+K14&gt;180,区分!B14,IF(K7+K14&gt;150,区分!B13,IF(K7+K14&gt;135,区分!B12,IF(K7+K14&gt;120,区分!B11,IF(K7+K14&gt;105,区分!B10,IF(K7+K14&gt;90,区分!B9,IF(K7+K14&gt;75,区分!B8,IF(K7+K14&gt;60,区分!B7,IF(K7+K14&gt;45,区分!B6,IF(K7+K14&gt;35,区分!B5,IF(K7+K14&gt;25,区分!B4,IF(K7+K14&gt;15,区分!B3,区分!B2))))))))))))))))</f>
        <v>　181人
　　から
　210人
　　まで</v>
      </c>
      <c r="N16" s="794"/>
      <c r="O16" s="733"/>
      <c r="P16" s="755"/>
      <c r="Q16" s="498">
        <f>I15*J16</f>
        <v>1070500</v>
      </c>
      <c r="R16" s="499">
        <f>P11*Q16</f>
        <v>1070500</v>
      </c>
      <c r="S16" s="500">
        <f>J16*N15</f>
        <v>1070500</v>
      </c>
      <c r="T16" s="807" t="s">
        <v>179</v>
      </c>
      <c r="U16" s="808"/>
      <c r="V16" s="617">
        <f>W16</f>
        <v>1</v>
      </c>
      <c r="W16" s="578">
        <v>1</v>
      </c>
      <c r="X16" s="577">
        <f t="shared" si="6"/>
        <v>1</v>
      </c>
      <c r="Y16" s="579">
        <f t="shared" si="1"/>
        <v>1</v>
      </c>
      <c r="Z16" s="706"/>
      <c r="AA16" s="577">
        <f>X16</f>
        <v>1</v>
      </c>
      <c r="AB16" s="579">
        <f t="shared" ref="AB16" si="9">AA16</f>
        <v>1</v>
      </c>
      <c r="AC16" s="635">
        <f>AB16</f>
        <v>1</v>
      </c>
      <c r="AD16" s="706"/>
      <c r="AJ16" t="s">
        <v>35</v>
      </c>
      <c r="AK16">
        <v>240</v>
      </c>
    </row>
    <row r="17" spans="1:37" ht="19.5" customHeight="1" thickBot="1">
      <c r="A17" s="741"/>
      <c r="B17" s="742"/>
      <c r="C17" s="569" t="s">
        <v>122</v>
      </c>
      <c r="D17" s="708">
        <f>SUM($F11:$F15)</f>
        <v>100</v>
      </c>
      <c r="E17" s="645"/>
      <c r="F17" s="645"/>
      <c r="G17" s="709"/>
      <c r="H17" s="739"/>
      <c r="I17" s="573"/>
      <c r="J17" s="644">
        <f>SUM(J11:J16)</f>
        <v>100</v>
      </c>
      <c r="K17" s="709"/>
      <c r="L17" s="511">
        <f>J17/D17</f>
        <v>1</v>
      </c>
      <c r="M17" s="740"/>
      <c r="N17" s="510"/>
      <c r="O17" s="734"/>
      <c r="P17" s="756"/>
      <c r="Q17" s="512">
        <f>SUM(Q11:Q16)</f>
        <v>8327830</v>
      </c>
      <c r="R17" s="513">
        <f>SUM(R11:R16)</f>
        <v>8327830</v>
      </c>
      <c r="S17" s="514">
        <f>SUM(S11:S16)</f>
        <v>8327830</v>
      </c>
      <c r="T17" s="760" t="s">
        <v>182</v>
      </c>
      <c r="U17" s="15" t="s">
        <v>170</v>
      </c>
      <c r="V17" s="618">
        <f>SUM(V6:V16)</f>
        <v>16.7</v>
      </c>
      <c r="W17" s="515">
        <f>SUM(W6:W16)</f>
        <v>18.899999999999999</v>
      </c>
      <c r="X17" s="516">
        <f t="shared" ref="X17:AB17" si="10">SUM(X6:X16)</f>
        <v>20</v>
      </c>
      <c r="Y17" s="517" t="s">
        <v>174</v>
      </c>
      <c r="Z17" s="707"/>
      <c r="AA17" s="516">
        <f t="shared" si="10"/>
        <v>18.899999999999999</v>
      </c>
      <c r="AB17" s="517">
        <f t="shared" si="10"/>
        <v>20</v>
      </c>
      <c r="AC17" s="516" t="s">
        <v>174</v>
      </c>
      <c r="AD17" s="707"/>
      <c r="AJ17" t="s">
        <v>36</v>
      </c>
      <c r="AK17">
        <v>270</v>
      </c>
    </row>
    <row r="18" spans="1:37" ht="19.5" customHeight="1" thickBot="1">
      <c r="A18" s="726" t="s">
        <v>111</v>
      </c>
      <c r="B18" s="724"/>
      <c r="C18" s="718"/>
      <c r="D18" s="717">
        <f>D10+D17</f>
        <v>235</v>
      </c>
      <c r="E18" s="724"/>
      <c r="F18" s="724"/>
      <c r="G18" s="718"/>
      <c r="H18" s="518"/>
      <c r="I18" s="519"/>
      <c r="J18" s="726">
        <f>J10+J17</f>
        <v>235</v>
      </c>
      <c r="K18" s="718"/>
      <c r="L18" s="520">
        <f>J18/D18</f>
        <v>1</v>
      </c>
      <c r="M18" s="726" t="s">
        <v>154</v>
      </c>
      <c r="N18" s="724"/>
      <c r="O18" s="793"/>
      <c r="P18" s="797" t="s">
        <v>200</v>
      </c>
      <c r="Q18" s="521">
        <f>Q10+Q17</f>
        <v>12427780</v>
      </c>
      <c r="R18" s="522">
        <f>R10+R17</f>
        <v>12427780</v>
      </c>
      <c r="S18" s="523">
        <f>S10+S17</f>
        <v>12427780</v>
      </c>
      <c r="T18" s="761"/>
      <c r="U18" s="6" t="s">
        <v>171</v>
      </c>
      <c r="V18" s="619">
        <f>ROUND(V17,0)</f>
        <v>17</v>
      </c>
      <c r="W18" s="524">
        <f>ROUND(W17,0)</f>
        <v>19</v>
      </c>
      <c r="X18" s="525">
        <f>ROUND(X17,0)</f>
        <v>20</v>
      </c>
      <c r="Y18" s="526">
        <f>AC18</f>
        <v>23</v>
      </c>
      <c r="Z18" s="685" t="str">
        <f>IF(Y19&gt;=1,"基本単価内の実配置から加算に数名加配","総人数から加算配置")</f>
        <v>総人数から加算配置</v>
      </c>
      <c r="AA18" s="525">
        <f>ROUND(AA17,0)</f>
        <v>19</v>
      </c>
      <c r="AB18" s="526">
        <f>ROUND(AB17,0)</f>
        <v>20</v>
      </c>
      <c r="AC18" s="525">
        <f>SUM(AC6:AC16)</f>
        <v>23</v>
      </c>
      <c r="AD18" s="685" t="str">
        <f>IF(AC19&gt;=1,"基本単価内の実配置から加算に数名加配","総人数から加算配置")</f>
        <v>基本単価内の実配置から加算に数名加配</v>
      </c>
      <c r="AJ18" t="s">
        <v>37</v>
      </c>
      <c r="AK18">
        <v>300</v>
      </c>
    </row>
    <row r="19" spans="1:37" ht="19.5" customHeight="1" thickBot="1">
      <c r="A19" s="644" t="s">
        <v>121</v>
      </c>
      <c r="B19" s="645"/>
      <c r="C19" s="709"/>
      <c r="D19" s="708" t="str">
        <f>D10&amp;"："&amp;SUM(D14:D16)&amp;"："&amp;SUM(D11:D13)</f>
        <v>135：75：25</v>
      </c>
      <c r="E19" s="709"/>
      <c r="F19" s="708" t="str">
        <f>ROUND(G7/MIN(G7:G16),1)&amp;"："&amp;ROUND(G14/MIN(G7:G16),1)&amp;"："&amp;ROUND(G11/MIN(G7:G16),1)</f>
        <v>5.4：3：1</v>
      </c>
      <c r="G19" s="645"/>
      <c r="H19" s="709"/>
      <c r="I19" s="527"/>
      <c r="J19" s="644" t="str">
        <f>ROUND(K7/MIN(K7:K16),1)&amp;"："&amp;ROUND(K14/MIN(K7:K16),1)&amp;"："&amp;ROUND(K11/MIN(K7:K16),1)</f>
        <v>5.4：3：1</v>
      </c>
      <c r="K19" s="645"/>
      <c r="L19" s="725"/>
      <c r="M19" s="528" t="s">
        <v>150</v>
      </c>
      <c r="N19" s="529" t="s">
        <v>221</v>
      </c>
      <c r="O19" s="530" t="s">
        <v>151</v>
      </c>
      <c r="P19" s="803"/>
      <c r="Q19" s="25" t="s">
        <v>153</v>
      </c>
      <c r="R19" s="531">
        <f>R18/Q18</f>
        <v>1</v>
      </c>
      <c r="S19" s="532">
        <f>S18/Q18</f>
        <v>1</v>
      </c>
      <c r="T19" s="533" t="s">
        <v>193</v>
      </c>
      <c r="U19" s="331"/>
      <c r="V19" s="331"/>
      <c r="W19" s="331"/>
      <c r="X19" s="331"/>
      <c r="Y19" s="331"/>
      <c r="Z19" s="686"/>
      <c r="AA19" s="331"/>
      <c r="AB19" s="331"/>
      <c r="AC19" s="636">
        <f>IF(AD21="学級編成・チーム加配に影響なし",AC18-AB18,AC18-AA18)</f>
        <v>4</v>
      </c>
      <c r="AD19" s="686"/>
      <c r="AJ19" t="s">
        <v>38</v>
      </c>
    </row>
    <row r="20" spans="1:37" ht="19.5" thickBot="1">
      <c r="A20" s="726" t="s">
        <v>188</v>
      </c>
      <c r="B20" s="724"/>
      <c r="C20" s="718"/>
      <c r="D20" s="717" t="str">
        <f>IF(D10+G14&gt;450,"451人以上",IF(D10+G14&gt;300,"301人以上",IF(D10+G14&gt;270,"271人以上",IF(D10+G14&gt;240,"241人以上",IF(D10+G14&gt;150,"151人以上",IF(D10+G14&gt;45,"46人以上","45人以下"))))))</f>
        <v>151人以上</v>
      </c>
      <c r="E20" s="718"/>
      <c r="F20" s="19" t="s">
        <v>189</v>
      </c>
      <c r="G20" s="19">
        <f>IF(D10+G14&gt;300,360,IF(D10+G14&gt;270,300,IF(D10+G14&gt;240,270,IF(D10+G14&gt;211,240,IF(D10+G14&gt;180,210,IF(D10+G14&gt;150,180,IF(D10+G14&gt;135,150,IF(D10+G14&gt;120,135,IF(D10+G14&gt;105,120,IF(D10+G14&gt;90,105,IF(D10+G14&gt;75,90,IF(D10+G14&gt;60,75,IF(D10+G14&gt;45,60,IF(D10+G14&gt;35,45,IF(D10+G14&gt;25,35,IF(D10+G14&gt;15,25,15))))))))))))))))</f>
        <v>210</v>
      </c>
      <c r="H20" s="19">
        <f>IF(D10+G14&gt;451,8,IF(D10+G14&gt;301,6,IF(D10+G14&gt;271,5,IF(D10+G14&gt;241,3.5,IF(D10+G14&gt;151,3,IF(D10+G14&gt;46,2,1))))))</f>
        <v>3</v>
      </c>
      <c r="I20" s="297" t="s">
        <v>126</v>
      </c>
      <c r="J20" s="14" t="s">
        <v>190</v>
      </c>
      <c r="K20" s="19"/>
      <c r="L20" s="534">
        <f>(K7+K14)/G20</f>
        <v>1</v>
      </c>
      <c r="M20" s="60">
        <f>SUMIFS(加算一覧!$C$3:$C$138,加算一覧!$A$3:$A$138,$B$3,加算一覧!$B$3:$B$138,H16)</f>
        <v>2400</v>
      </c>
      <c r="N20" s="602">
        <f>ROUND(M20*P11,0)</f>
        <v>2400</v>
      </c>
      <c r="O20" s="603">
        <f>ROUND(M20*P7,0)</f>
        <v>2400</v>
      </c>
      <c r="P20" s="535" t="str">
        <f>"✕最大"&amp;H20&amp;"人分"</f>
        <v>✕最大3人分</v>
      </c>
      <c r="Q20" s="536">
        <f>M20*(K7+K14)*Y20</f>
        <v>1512000</v>
      </c>
      <c r="R20" s="537">
        <f>(O20*K7*P7+N20*K14*P11)*Y20</f>
        <v>1512000</v>
      </c>
      <c r="S20" s="538">
        <f>M23*(K7+K14)*AC20</f>
        <v>1512000</v>
      </c>
      <c r="T20" s="689" t="s">
        <v>180</v>
      </c>
      <c r="U20" s="757"/>
      <c r="V20" s="611"/>
      <c r="W20" s="539">
        <f>H20</f>
        <v>3</v>
      </c>
      <c r="X20" s="540">
        <f t="shared" ref="X20" si="11">W20</f>
        <v>3</v>
      </c>
      <c r="Y20" s="626">
        <f>IF(AA21="余剰",IF(AC24-AC22&gt;0.5,ROUND(MIN(AC24-AC22,H20),0),0),IF(AC24-AC22-AC21&gt;0.5,ROUND(MIN(AC24-AC22-AC21,H20),0),0))</f>
        <v>3</v>
      </c>
      <c r="Z20" s="686"/>
      <c r="AA20" s="541">
        <f>H23</f>
        <v>3</v>
      </c>
      <c r="AB20" s="553">
        <f t="shared" ref="AB20" si="12">AA20</f>
        <v>3</v>
      </c>
      <c r="AC20" s="557">
        <f>IF(AA21="余剰",IF(AC24-AC22&gt;0.5,ROUND(MIN(AC24-AC22,H23),0),0),IF(AC24-AC22-AC21&gt;0.5,ROUND(MIN(AC24-AC22-AC21,H23),0),0))</f>
        <v>3</v>
      </c>
      <c r="AD20" s="686"/>
      <c r="AG20" s="701" t="s">
        <v>207</v>
      </c>
      <c r="AH20" s="701"/>
      <c r="AI20" t="s">
        <v>208</v>
      </c>
    </row>
    <row r="21" spans="1:37" ht="19.5" thickBot="1">
      <c r="A21" s="758" t="s">
        <v>172</v>
      </c>
      <c r="B21" s="762"/>
      <c r="C21" s="762"/>
      <c r="D21" s="762"/>
      <c r="E21" s="762"/>
      <c r="F21" s="762"/>
      <c r="G21" s="763"/>
      <c r="H21" s="764" t="str">
        <f>IF(AB18-AA18&lt;0.5,"学級編成・チーム加配に影響なし",AB18-AA18&amp;"人チーム加配から外れる")</f>
        <v>1人チーム加配から外れる</v>
      </c>
      <c r="I21" s="763"/>
      <c r="J21" s="764" t="s">
        <v>192</v>
      </c>
      <c r="K21" s="763"/>
      <c r="L21" s="496">
        <f>IF(H21="学級編成・チーム加配に影響なし",(J7+J14)/60,(J7+J14)/(60*(X18-W18)))</f>
        <v>1.1666666666666667</v>
      </c>
      <c r="M21" s="218">
        <f>SUMIFS(加算一覧!$D$3:$D$138,加算一覧!$A$3:$A$138,$B$3,加算一覧!$B$3:$B$138,$H$7)</f>
        <v>8430</v>
      </c>
      <c r="N21" s="440">
        <f>SUMIFS(加算一覧!$I$3:$I$146,加算一覧!$G$3:$G$146,$B$3,加算一覧!$H$3:$H$146,$H$11)</f>
        <v>8130</v>
      </c>
      <c r="O21" s="604">
        <f>ROUND(M21*P7,0)</f>
        <v>8430</v>
      </c>
      <c r="P21" s="535" t="str">
        <f>"✕園児実員(余剰必要の際0）"</f>
        <v>✕園児実員(余剰必要の際0）</v>
      </c>
      <c r="Q21" s="498">
        <f>IF(X21="必要",0,M21*J7+N21*J14)</f>
        <v>582600</v>
      </c>
      <c r="R21" s="508">
        <f>IF(X21="必要",0,O21*J7*P7+N22*J14*P11)</f>
        <v>582600</v>
      </c>
      <c r="S21" s="500">
        <f>IF(AB21="必要",0,M24*J7+N24*J14)</f>
        <v>582600</v>
      </c>
      <c r="T21" s="689" t="s">
        <v>187</v>
      </c>
      <c r="U21" s="690"/>
      <c r="V21" s="535"/>
      <c r="W21" s="621" t="str">
        <f>IF(AH22&gt;AH21,"優先","余剰")</f>
        <v>優先</v>
      </c>
      <c r="X21" s="535" t="str">
        <f>IF(W21="余剰",IF(AC24-Y22-Y20-X18+W18&gt;=1,"不要","必要"),"")</f>
        <v/>
      </c>
      <c r="Y21" s="620">
        <f>IF(X21="必要",X18-W18,0)</f>
        <v>0</v>
      </c>
      <c r="Z21" s="687" t="str">
        <f>H21</f>
        <v>1人チーム加配から外れる</v>
      </c>
      <c r="AA21" s="610" t="str">
        <f>IF(AH25&gt;AH24,"優先","余剰")</f>
        <v>優先</v>
      </c>
      <c r="AB21" t="str">
        <f>IF(AA21="余剰",IF(AB18-AA18&gt;=1,"必要","不要"),"")</f>
        <v/>
      </c>
      <c r="AC21" s="637">
        <f>IF(AB21="必要",AB18-AA18,0)</f>
        <v>0</v>
      </c>
      <c r="AD21" s="687" t="str">
        <f>H24</f>
        <v>1人チーム加配から外れる</v>
      </c>
      <c r="AF21" s="683" t="s">
        <v>162</v>
      </c>
      <c r="AG21" s="439">
        <f>SUMIFS(加算一覧!$C$3:$C$138,加算一覧!$A$3:$A$138,$B$3,加算一覧!$B$3:$B$138,H16)</f>
        <v>2400</v>
      </c>
      <c r="AH21" s="438">
        <f>AG21*(K7+K14)</f>
        <v>504000</v>
      </c>
      <c r="AI21" s="406">
        <f>ROUND(AH21*基準表!B117*0.75/1.17/1.2484,-2)</f>
        <v>181200</v>
      </c>
    </row>
    <row r="22" spans="1:37" ht="19.5" thickBot="1">
      <c r="A22" s="644" t="s">
        <v>168</v>
      </c>
      <c r="B22" s="645"/>
      <c r="C22" s="645"/>
      <c r="D22" s="645"/>
      <c r="E22" s="645"/>
      <c r="F22" s="709"/>
      <c r="G22" s="542">
        <f>IF(D10+G14&lt;36,0,IF(D10+G14&gt;300,0,1))</f>
        <v>1</v>
      </c>
      <c r="H22" s="264" t="s">
        <v>194</v>
      </c>
      <c r="I22" s="33"/>
      <c r="J22" s="543"/>
      <c r="K22" s="542">
        <f>IF(D10&gt;300,360,IF(D10&gt;270,300,IF(D10&gt;240,270,IF(D10&gt;210,240,IF(D10&gt;180,210,IF(D10&gt;150,180,IF(D10&gt;135,150,IF(D10&gt;120,135,IF(D10&gt;105,120,IF(D10&gt;90,105,IF(D10&gt;75,90,IF(D10&gt;60,75,IF(D10&gt;45,60,IF(D10&gt;35,45,IF(D10&gt;25,35,IF(D10&gt;15,25,15))))))))))))))))</f>
        <v>135</v>
      </c>
      <c r="L22" s="544">
        <f>J10/IF(H7=AJ19,D10,VLOOKUP(H7,AJ3:AK18,2,0))</f>
        <v>1</v>
      </c>
      <c r="M22" s="64">
        <f>SUMIFS(加算一覧!$E$3:$E$138,加算一覧!$A$3:$A$138,$B$3,加算一覧!$B$3:$B$138,$H$7)</f>
        <v>3740</v>
      </c>
      <c r="N22" s="605">
        <f>ROUND(N21*P11,0)</f>
        <v>8130</v>
      </c>
      <c r="O22" s="606">
        <f>ROUND(M22*P7,0)</f>
        <v>3740</v>
      </c>
      <c r="P22" s="535" t="str">
        <f>IF(D10+G14&lt;36,"対象外",IF(D10+G14&gt;300,"対象外","1人対象"))</f>
        <v>1人対象</v>
      </c>
      <c r="Q22" s="546">
        <f>M22*J10*AC22</f>
        <v>504900</v>
      </c>
      <c r="R22" s="547">
        <f>O22*J10*AC22*P7</f>
        <v>504900</v>
      </c>
      <c r="S22" s="548">
        <f>O25*J10*AC22</f>
        <v>504900</v>
      </c>
      <c r="T22" s="689" t="s">
        <v>186</v>
      </c>
      <c r="U22" s="757"/>
      <c r="V22" s="597"/>
      <c r="W22" s="550">
        <f>G22</f>
        <v>1</v>
      </c>
      <c r="X22" s="551">
        <f t="shared" ref="X22" si="13">W22</f>
        <v>1</v>
      </c>
      <c r="Y22" s="553">
        <f>AC22</f>
        <v>1</v>
      </c>
      <c r="Z22" s="688"/>
      <c r="AA22" s="552">
        <f>X22</f>
        <v>1</v>
      </c>
      <c r="AB22" s="553">
        <f t="shared" ref="AB22" si="14">AA22</f>
        <v>1</v>
      </c>
      <c r="AC22" s="551">
        <f>IF(AA21="余剰",IF(G22=0,0,IF(AC24-(ROUND(ROUNDDOWN(J11/3,1)+ROUNDDOWN((J12+J13)/6,1)+ROUNDDOWN((J7+J14)/20,1)+ROUNDDOWN((J8+J9+J15+J16)/30,1),0)-ROUND(ROUNDDOWN(J11/3,1)+ROUNDDOWN((J12+13)/6,1)+ROUNDDOWN((J7+J14)/15,1)+ROUNDDOWN((J8+J9+J15+J16)/30,1),0))&gt;=1,1,0)),1)</f>
        <v>1</v>
      </c>
      <c r="AD22" s="688"/>
      <c r="AF22" s="683"/>
      <c r="AG22" s="218">
        <f>SUMIFS(加算一覧!$D$3:$D$138,加算一覧!$A$3:$A$138,$B$3,加算一覧!$B$3:$B$138,$H$7)</f>
        <v>8430</v>
      </c>
      <c r="AH22" s="684">
        <f>AG22*J7+AG23*J14</f>
        <v>582600</v>
      </c>
      <c r="AI22" s="406">
        <f>ROUND(AH22*基準表!B117*0.75/1.17/1.2484,-2)</f>
        <v>209400</v>
      </c>
    </row>
    <row r="23" spans="1:37" ht="19.5" thickBot="1">
      <c r="A23" s="726" t="s">
        <v>188</v>
      </c>
      <c r="B23" s="724"/>
      <c r="C23" s="718"/>
      <c r="D23" s="717" t="str">
        <f>IF(J10&gt;450,"451人以上",IF(J10&gt;300,"301人以上",IF(J10&gt;270,"271人以上",IF(J10&gt;240,"241人以上",IF(J10&gt;150,"151人以上",IF(J10&gt;45,"46人以上","45人以下"))))))</f>
        <v>46人以上</v>
      </c>
      <c r="E23" s="718"/>
      <c r="F23" s="19" t="s">
        <v>189</v>
      </c>
      <c r="G23" s="19">
        <f>IF((J10+K14)&gt;300,330,IF((J10+K14)&gt;270,300,IF((J10+K14)&gt;240,270,IF((J10+K14)&gt;210,240,IF((J10+K14)&gt;180,210,IF((J10+K14)&gt;150,180,IF((J10+K14)&gt;135,150,IF((J10+K14)&gt;120,135,IF((J10+K14)&gt;105,120,IF((J10+K14)&gt;90,105,IF((J10+K14)&gt;75,90,IF((J10+K14)&gt;60,75,IF((J10+K14)&gt;45,60,IF((J10+K14)&gt;35,45,IF((J10+K14)&gt;25,35,IF((J10+K14)&gt;15,25,15))))))))))))))))</f>
        <v>210</v>
      </c>
      <c r="H23" s="19">
        <f>IF((J10+K14)&gt;450,8,IF((J10+K14)&gt;300,6,IF((J10+K14)&gt;270,5,IF((J10+K14)&gt;240,3.5,IF((J10+K14)&gt;150,3,IF((J10+K14)&gt;45,2,1))))))</f>
        <v>3</v>
      </c>
      <c r="I23" s="554" t="s">
        <v>126</v>
      </c>
      <c r="J23" s="14" t="s">
        <v>190</v>
      </c>
      <c r="K23" s="19"/>
      <c r="L23" s="534">
        <f>(K7+K14)/G23</f>
        <v>1</v>
      </c>
      <c r="M23" s="44">
        <f>SUMIFS(加算一覧!$C$3:$C$138,加算一覧!$A$3:$A$138,$B$3,加算一覧!$B$3:$B$138,M16)</f>
        <v>2400</v>
      </c>
      <c r="N23" s="193"/>
      <c r="O23" s="607"/>
      <c r="P23" s="549" t="str">
        <f>"✕最大"&amp;H23&amp;"人分"</f>
        <v>✕最大3人分</v>
      </c>
      <c r="Q23" s="555">
        <f>Q18+SUM(Q20:Q22)</f>
        <v>15027280</v>
      </c>
      <c r="R23" s="924">
        <f>ROUND(R18+SUM(R20:R22),0)</f>
        <v>15027280</v>
      </c>
      <c r="S23" s="925">
        <f t="shared" ref="S23" si="15">S18+SUM(S20:S22)</f>
        <v>15027280</v>
      </c>
      <c r="T23" s="689" t="s">
        <v>185</v>
      </c>
      <c r="U23" s="757"/>
      <c r="V23" s="612"/>
      <c r="W23" s="556">
        <f>W18+W20+W22</f>
        <v>23</v>
      </c>
      <c r="X23" s="557">
        <f>X18+X20+X22</f>
        <v>24</v>
      </c>
      <c r="Y23" s="627">
        <f>AC23</f>
        <v>28</v>
      </c>
      <c r="Z23" s="630"/>
      <c r="AA23" s="556">
        <f>AA18+AA20+AA22</f>
        <v>23</v>
      </c>
      <c r="AB23" s="558">
        <f>AB18+AB20+AB22</f>
        <v>24</v>
      </c>
      <c r="AC23" s="622">
        <f>入力!H17</f>
        <v>28</v>
      </c>
      <c r="AD23" s="775" t="s">
        <v>199</v>
      </c>
      <c r="AF23" s="683"/>
      <c r="AG23" s="440">
        <f>SUMIFS(加算一覧!$I$3:$I$146,加算一覧!$G$3:$G$146,$B$3,加算一覧!$H$3:$H$146,$H$11)</f>
        <v>8130</v>
      </c>
      <c r="AH23" s="684"/>
      <c r="AI23" s="463"/>
    </row>
    <row r="24" spans="1:37" ht="19.5" customHeight="1" thickBot="1">
      <c r="A24" s="758" t="s">
        <v>172</v>
      </c>
      <c r="B24" s="762"/>
      <c r="C24" s="762"/>
      <c r="D24" s="762"/>
      <c r="E24" s="762"/>
      <c r="F24" s="762"/>
      <c r="G24" s="763"/>
      <c r="H24" s="764" t="str">
        <f>IF(AB18-AA18&lt;0.5,"学級編成・チーム加配に影響なし",AB18-AA18&amp;"人チーム加配から外れる")</f>
        <v>1人チーム加配から外れる</v>
      </c>
      <c r="I24" s="763"/>
      <c r="J24" s="764" t="s">
        <v>192</v>
      </c>
      <c r="K24" s="763"/>
      <c r="L24" s="496">
        <f>IF(H24="学級編成・チーム加配に影響なし",(J7+J14)/60,(J7+J14)/(60*(AB18-AA18)))</f>
        <v>1.1666666666666667</v>
      </c>
      <c r="M24" s="218">
        <f>SUMIFS(加算一覧!$D$3:$D$138,加算一覧!$A$3:$A$138,$B$3,加算一覧!$B$3:$B$138,$H$7)</f>
        <v>8430</v>
      </c>
      <c r="N24" s="440">
        <f>SUMIFS(加算一覧!$I$3:$I$146,加算一覧!$G$3:$G$146,$B$3,加算一覧!$H$3:$H$146,$H$11)</f>
        <v>8130</v>
      </c>
      <c r="O24" s="608"/>
      <c r="P24" s="549" t="str">
        <f>"✕最大"&amp;AB18-AA18&amp;"人分"</f>
        <v>✕最大1人分</v>
      </c>
      <c r="Q24" s="765" t="s">
        <v>177</v>
      </c>
      <c r="R24" s="766"/>
      <c r="S24" s="767"/>
      <c r="T24" s="689" t="s">
        <v>251</v>
      </c>
      <c r="U24" s="690"/>
      <c r="V24" s="690"/>
      <c r="W24" s="690"/>
      <c r="X24" s="690"/>
      <c r="Y24" s="690"/>
      <c r="Z24" s="690"/>
      <c r="AA24" s="690"/>
      <c r="AB24" s="690"/>
      <c r="AC24" s="636">
        <f>IF(AD21="学級編成・チーム加配に影響なし",AC23-AA18,AC23-AB18)</f>
        <v>8</v>
      </c>
      <c r="AD24" s="776"/>
      <c r="AF24" s="683" t="s">
        <v>248</v>
      </c>
      <c r="AG24" s="439">
        <f>SUMIFS(加算一覧!$C$3:$C$138,加算一覧!$A$3:$A$138,$B$3,加算一覧!$B$3:$B$138,M16)</f>
        <v>2400</v>
      </c>
      <c r="AH24" s="438">
        <f>AG24*(K7+K14)</f>
        <v>504000</v>
      </c>
    </row>
    <row r="25" spans="1:37" ht="19.5" customHeight="1" thickBot="1">
      <c r="A25" s="644" t="s">
        <v>168</v>
      </c>
      <c r="B25" s="645"/>
      <c r="C25" s="645"/>
      <c r="D25" s="645"/>
      <c r="E25" s="645"/>
      <c r="F25" s="709"/>
      <c r="G25" s="542">
        <f>IF(K7+K14&lt;36,0,IF(K7+K14&gt;300,0,1))</f>
        <v>1</v>
      </c>
      <c r="H25" s="264" t="s">
        <v>194</v>
      </c>
      <c r="I25" s="33"/>
      <c r="J25" s="543"/>
      <c r="K25" s="542">
        <f>IF(J10&gt;300,360,IF(J10&gt;270,300,IF(J10&gt;240,270,IF(J10&gt;210,240,IF(J10&gt;180,210,IF(J10&gt;150,180,IF(J10&gt;135,150,IF(J10&gt;120,135,IF(J10&gt;105,120,IF(J10&gt;90,105,IF(J10&gt;75,90,IF(J10&gt;60,75,IF(J10&gt;45,60,IF(J10&gt;35,45,IF(J10&gt;25,35,IF(J10&gt;15,25,15))))))))))))))))</f>
        <v>135</v>
      </c>
      <c r="L25" s="544">
        <f>J10/IF(M7=AJ19,J10,VLOOKUP(M7,AJ3:AK18,2,0))</f>
        <v>1</v>
      </c>
      <c r="M25" s="64">
        <f>SUMIFS(加算一覧!$E$3:$E$138,加算一覧!$A$3:$A$138,$B$3,加算一覧!$B$3:$B$138,$H$7)</f>
        <v>3740</v>
      </c>
      <c r="N25" s="609"/>
      <c r="O25" s="63">
        <f>SUMIFS(加算一覧!$E$3:$E$138,加算一覧!$A$3:$A$138,$B$3,加算一覧!$B$3:$B$138,$M$7)</f>
        <v>3740</v>
      </c>
      <c r="P25" s="549" t="str">
        <f>IF(D13+G17&lt;36,"対象外",IF(D13+G17&gt;300,"対象外","1人対象"))</f>
        <v>対象外</v>
      </c>
      <c r="Q25" s="570"/>
      <c r="R25" s="571">
        <f>ROUND(R23-Q23,0)*12</f>
        <v>0</v>
      </c>
      <c r="S25" s="572">
        <f>ROUND(S23-Q23,0)*12</f>
        <v>0</v>
      </c>
      <c r="T25" s="689" t="s">
        <v>191</v>
      </c>
      <c r="U25" s="690"/>
      <c r="V25" s="690"/>
      <c r="W25" s="690"/>
      <c r="X25" s="690"/>
      <c r="Y25" s="629">
        <f>IF(X21="必要",Y23-W18-Y20-Y21-Y22,Y23-X18-Y20-Y21-Y22)</f>
        <v>4</v>
      </c>
      <c r="Z25" s="689" t="s">
        <v>249</v>
      </c>
      <c r="AA25" s="690"/>
      <c r="AB25" s="690"/>
      <c r="AC25" s="628">
        <f>IF(AB21="必要",AC23-AA18-AC20-AC21-AC22,AC23-AB18-AC20-AC21-AC22)</f>
        <v>4</v>
      </c>
      <c r="AD25" s="777"/>
      <c r="AF25" s="683"/>
      <c r="AG25" s="218">
        <f>SUMIFS(加算一覧!$D$3:$D$138,加算一覧!$A$3:$A$138,$B$3,加算一覧!$B$3:$B$138,M7)</f>
        <v>8430</v>
      </c>
      <c r="AH25" s="684">
        <f>AG25*J7+AG26*J14</f>
        <v>582600</v>
      </c>
    </row>
    <row r="26" spans="1:37" ht="19.5" thickBot="1">
      <c r="R26" s="795">
        <f>S25-R25</f>
        <v>0</v>
      </c>
      <c r="S26" s="796"/>
      <c r="T26" s="696" t="s">
        <v>175</v>
      </c>
      <c r="U26" s="697"/>
      <c r="V26" s="697"/>
      <c r="W26" s="697"/>
      <c r="X26" s="697"/>
      <c r="Y26" s="697"/>
      <c r="Z26" s="697"/>
      <c r="AA26" s="697"/>
      <c r="AB26" s="698"/>
      <c r="AC26" s="699" t="str">
        <f>IF(AC18&gt;=V18,"読み込み可能","読み込み不可")</f>
        <v>読み込み可能</v>
      </c>
      <c r="AD26" s="700"/>
      <c r="AF26" s="683"/>
      <c r="AG26" s="440">
        <f>SUMIFS(加算一覧!$I$3:$I$146,加算一覧!$G$3:$G$146,$B$3,加算一覧!$H$3:$H$146,M11)</f>
        <v>8130</v>
      </c>
      <c r="AH26" s="684"/>
    </row>
  </sheetData>
  <sheetProtection sheet="1" objects="1" scenarios="1"/>
  <mergeCells count="110">
    <mergeCell ref="R26:S26"/>
    <mergeCell ref="I3:I5"/>
    <mergeCell ref="H7:H9"/>
    <mergeCell ref="AD18:AD20"/>
    <mergeCell ref="AD21:AD22"/>
    <mergeCell ref="M18:O18"/>
    <mergeCell ref="P18:P19"/>
    <mergeCell ref="N15:N16"/>
    <mergeCell ref="H11:H14"/>
    <mergeCell ref="T14:U14"/>
    <mergeCell ref="T15:U15"/>
    <mergeCell ref="T16:U16"/>
    <mergeCell ref="A3:A5"/>
    <mergeCell ref="B3:B5"/>
    <mergeCell ref="A18:C18"/>
    <mergeCell ref="AD23:AD25"/>
    <mergeCell ref="A23:C23"/>
    <mergeCell ref="Q3:S4"/>
    <mergeCell ref="M3:P4"/>
    <mergeCell ref="C3:H5"/>
    <mergeCell ref="J3:L5"/>
    <mergeCell ref="A6:B6"/>
    <mergeCell ref="T24:AB24"/>
    <mergeCell ref="Q5:S5"/>
    <mergeCell ref="N8:N9"/>
    <mergeCell ref="N12:N13"/>
    <mergeCell ref="A21:G21"/>
    <mergeCell ref="J21:K21"/>
    <mergeCell ref="H21:I21"/>
    <mergeCell ref="T23:U23"/>
    <mergeCell ref="A25:F25"/>
    <mergeCell ref="A22:F22"/>
    <mergeCell ref="Q24:S24"/>
    <mergeCell ref="D23:E23"/>
    <mergeCell ref="A24:G24"/>
    <mergeCell ref="H24:I24"/>
    <mergeCell ref="J24:K24"/>
    <mergeCell ref="M7:M10"/>
    <mergeCell ref="O7:O10"/>
    <mergeCell ref="O11:O17"/>
    <mergeCell ref="M11:M14"/>
    <mergeCell ref="H16:H17"/>
    <mergeCell ref="M16:M17"/>
    <mergeCell ref="T3:U5"/>
    <mergeCell ref="W4:X4"/>
    <mergeCell ref="AA4:AB4"/>
    <mergeCell ref="T8:T13"/>
    <mergeCell ref="X9:X10"/>
    <mergeCell ref="AA9:AA10"/>
    <mergeCell ref="AB9:AB10"/>
    <mergeCell ref="X12:X13"/>
    <mergeCell ref="W9:W10"/>
    <mergeCell ref="W12:W13"/>
    <mergeCell ref="P7:P10"/>
    <mergeCell ref="P11:P17"/>
    <mergeCell ref="M5:P5"/>
    <mergeCell ref="T7:U7"/>
    <mergeCell ref="AA12:AA13"/>
    <mergeCell ref="AB12:AB13"/>
    <mergeCell ref="T17:T18"/>
    <mergeCell ref="D20:E20"/>
    <mergeCell ref="A7:B10"/>
    <mergeCell ref="D18:G18"/>
    <mergeCell ref="J19:L19"/>
    <mergeCell ref="J18:K18"/>
    <mergeCell ref="J10:K10"/>
    <mergeCell ref="J17:K17"/>
    <mergeCell ref="K7:K9"/>
    <mergeCell ref="K11:K13"/>
    <mergeCell ref="K14:K16"/>
    <mergeCell ref="A20:C20"/>
    <mergeCell ref="A19:C19"/>
    <mergeCell ref="D19:E19"/>
    <mergeCell ref="F19:H19"/>
    <mergeCell ref="G11:G13"/>
    <mergeCell ref="G14:G16"/>
    <mergeCell ref="I8:I9"/>
    <mergeCell ref="I12:I13"/>
    <mergeCell ref="I15:I16"/>
    <mergeCell ref="A11:B17"/>
    <mergeCell ref="D17:G17"/>
    <mergeCell ref="F15:F16"/>
    <mergeCell ref="F8:F9"/>
    <mergeCell ref="F12:F13"/>
    <mergeCell ref="E12:E13"/>
    <mergeCell ref="E15:E16"/>
    <mergeCell ref="E8:E9"/>
    <mergeCell ref="D10:G10"/>
    <mergeCell ref="G7:G9"/>
    <mergeCell ref="AF24:AF26"/>
    <mergeCell ref="AH25:AH26"/>
    <mergeCell ref="Z18:Z20"/>
    <mergeCell ref="Z21:Z22"/>
    <mergeCell ref="T25:X25"/>
    <mergeCell ref="Z25:AB25"/>
    <mergeCell ref="W3:AD3"/>
    <mergeCell ref="V9:V10"/>
    <mergeCell ref="V12:V13"/>
    <mergeCell ref="T26:AB26"/>
    <mergeCell ref="AC26:AD26"/>
    <mergeCell ref="Y4:Y5"/>
    <mergeCell ref="AC4:AC5"/>
    <mergeCell ref="T21:U21"/>
    <mergeCell ref="AD4:AD17"/>
    <mergeCell ref="Z4:Z17"/>
    <mergeCell ref="AF21:AF23"/>
    <mergeCell ref="T20:U20"/>
    <mergeCell ref="T22:U22"/>
    <mergeCell ref="AG20:AH20"/>
    <mergeCell ref="AH22:AH23"/>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76B9-04A5-4EC1-84FC-4FA731FB4E55}">
  <dimension ref="A1:V137"/>
  <sheetViews>
    <sheetView topLeftCell="A19" zoomScale="70" zoomScaleNormal="70" workbookViewId="0">
      <selection activeCell="A49" sqref="A49:D65"/>
    </sheetView>
  </sheetViews>
  <sheetFormatPr defaultRowHeight="18.75"/>
  <cols>
    <col min="3" max="3" width="9.125" bestFit="1" customWidth="1"/>
    <col min="4" max="4" width="10.875" customWidth="1"/>
    <col min="5" max="22" width="10.5" bestFit="1" customWidth="1"/>
    <col min="24" max="24" width="9" customWidth="1"/>
  </cols>
  <sheetData>
    <row r="1" spans="1:22" ht="35.25">
      <c r="A1" s="582" t="s">
        <v>228</v>
      </c>
    </row>
    <row r="2" spans="1:22">
      <c r="A2" s="586" t="s">
        <v>5</v>
      </c>
    </row>
    <row r="3" spans="1:22">
      <c r="A3" s="586" t="s">
        <v>226</v>
      </c>
    </row>
    <row r="5" spans="1:22" ht="33.75" thickBot="1">
      <c r="A5" s="407" t="s">
        <v>224</v>
      </c>
    </row>
    <row r="6" spans="1:22">
      <c r="A6" s="673" t="s">
        <v>6</v>
      </c>
      <c r="B6" s="674"/>
      <c r="C6" s="674"/>
      <c r="D6" s="675" t="s">
        <v>0</v>
      </c>
      <c r="E6" s="718">
        <v>10</v>
      </c>
      <c r="F6" s="674">
        <v>20</v>
      </c>
      <c r="G6" s="674">
        <v>30</v>
      </c>
      <c r="H6" s="674">
        <v>40</v>
      </c>
      <c r="I6" s="674">
        <v>50</v>
      </c>
      <c r="J6" s="674">
        <v>60</v>
      </c>
      <c r="K6" s="674">
        <v>70</v>
      </c>
      <c r="L6" s="674">
        <v>80</v>
      </c>
      <c r="M6" s="674">
        <v>90</v>
      </c>
      <c r="N6" s="674">
        <v>100</v>
      </c>
      <c r="O6" s="674">
        <v>110</v>
      </c>
      <c r="P6" s="674">
        <v>120</v>
      </c>
      <c r="Q6" s="674">
        <v>130</v>
      </c>
      <c r="R6" s="674">
        <v>140</v>
      </c>
      <c r="S6" s="674">
        <v>150</v>
      </c>
      <c r="T6" s="674">
        <v>160</v>
      </c>
      <c r="U6" s="675">
        <v>170</v>
      </c>
      <c r="V6" s="675">
        <v>190</v>
      </c>
    </row>
    <row r="7" spans="1:22" ht="19.5" thickBot="1">
      <c r="A7" s="638" t="s">
        <v>2</v>
      </c>
      <c r="B7" s="639"/>
      <c r="C7" s="639"/>
      <c r="D7" s="809"/>
      <c r="E7" s="709"/>
      <c r="F7" s="639"/>
      <c r="G7" s="639"/>
      <c r="H7" s="639"/>
      <c r="I7" s="639"/>
      <c r="J7" s="639"/>
      <c r="K7" s="639"/>
      <c r="L7" s="639"/>
      <c r="M7" s="639"/>
      <c r="N7" s="639"/>
      <c r="O7" s="639"/>
      <c r="P7" s="639"/>
      <c r="Q7" s="639"/>
      <c r="R7" s="639"/>
      <c r="S7" s="639"/>
      <c r="T7" s="639"/>
      <c r="U7" s="809"/>
      <c r="V7" s="809"/>
    </row>
    <row r="8" spans="1:22">
      <c r="A8" s="654">
        <v>15</v>
      </c>
      <c r="B8" s="659"/>
      <c r="C8" s="659"/>
      <c r="D8" s="707"/>
      <c r="E8" s="12">
        <f>$A8+E$6</f>
        <v>25</v>
      </c>
      <c r="F8" s="92">
        <f t="shared" ref="F8:U24" si="0">$A8+F$6</f>
        <v>35</v>
      </c>
      <c r="G8" s="96">
        <f t="shared" si="0"/>
        <v>45</v>
      </c>
      <c r="H8" s="97">
        <f t="shared" si="0"/>
        <v>55</v>
      </c>
      <c r="I8" s="101">
        <f t="shared" si="0"/>
        <v>65</v>
      </c>
      <c r="J8" s="102">
        <f t="shared" si="0"/>
        <v>75</v>
      </c>
      <c r="K8" s="107">
        <f t="shared" si="0"/>
        <v>85</v>
      </c>
      <c r="L8" s="108">
        <f t="shared" si="0"/>
        <v>95</v>
      </c>
      <c r="M8" s="111">
        <f t="shared" si="0"/>
        <v>105</v>
      </c>
      <c r="N8" s="112">
        <f t="shared" si="0"/>
        <v>115</v>
      </c>
      <c r="O8" s="117">
        <f t="shared" si="0"/>
        <v>125</v>
      </c>
      <c r="P8" s="118">
        <f t="shared" si="0"/>
        <v>135</v>
      </c>
      <c r="Q8" s="123">
        <f t="shared" si="0"/>
        <v>145</v>
      </c>
      <c r="R8" s="124">
        <f t="shared" si="0"/>
        <v>155</v>
      </c>
      <c r="S8" s="128">
        <f t="shared" si="0"/>
        <v>165</v>
      </c>
      <c r="T8" s="129">
        <f t="shared" si="0"/>
        <v>175</v>
      </c>
      <c r="U8" s="131">
        <f t="shared" si="0"/>
        <v>185</v>
      </c>
      <c r="V8" s="170">
        <f t="shared" ref="V8:V22" si="1">$A8+V$6</f>
        <v>205</v>
      </c>
    </row>
    <row r="9" spans="1:22">
      <c r="A9" s="655">
        <v>25</v>
      </c>
      <c r="B9" s="660"/>
      <c r="C9" s="660"/>
      <c r="D9" s="754"/>
      <c r="E9" s="93">
        <f t="shared" ref="E9:E24" si="2">$A9+E$6</f>
        <v>35</v>
      </c>
      <c r="F9" s="95">
        <f t="shared" si="0"/>
        <v>45</v>
      </c>
      <c r="G9" s="98">
        <f t="shared" si="0"/>
        <v>55</v>
      </c>
      <c r="H9" s="100">
        <f t="shared" si="0"/>
        <v>65</v>
      </c>
      <c r="I9" s="103">
        <f t="shared" si="0"/>
        <v>75</v>
      </c>
      <c r="J9" s="106">
        <f t="shared" si="0"/>
        <v>85</v>
      </c>
      <c r="K9" s="109">
        <f t="shared" si="0"/>
        <v>95</v>
      </c>
      <c r="L9" s="110">
        <f t="shared" si="0"/>
        <v>105</v>
      </c>
      <c r="M9" s="113">
        <f t="shared" si="0"/>
        <v>115</v>
      </c>
      <c r="N9" s="116">
        <f t="shared" si="0"/>
        <v>125</v>
      </c>
      <c r="O9" s="119">
        <f t="shared" si="0"/>
        <v>135</v>
      </c>
      <c r="P9" s="122">
        <f t="shared" si="0"/>
        <v>145</v>
      </c>
      <c r="Q9" s="125">
        <f t="shared" si="0"/>
        <v>155</v>
      </c>
      <c r="R9" s="127">
        <f t="shared" si="0"/>
        <v>165</v>
      </c>
      <c r="S9" s="130">
        <f t="shared" si="0"/>
        <v>175</v>
      </c>
      <c r="T9" s="100">
        <f t="shared" si="0"/>
        <v>185</v>
      </c>
      <c r="U9" s="132">
        <f t="shared" si="0"/>
        <v>195</v>
      </c>
      <c r="V9" s="137">
        <f t="shared" si="1"/>
        <v>215</v>
      </c>
    </row>
    <row r="10" spans="1:22">
      <c r="A10" s="655">
        <v>35</v>
      </c>
      <c r="B10" s="660"/>
      <c r="C10" s="660"/>
      <c r="D10" s="754"/>
      <c r="E10" s="94">
        <f t="shared" si="2"/>
        <v>45</v>
      </c>
      <c r="F10" s="98">
        <f t="shared" si="0"/>
        <v>55</v>
      </c>
      <c r="G10" s="100">
        <f t="shared" si="0"/>
        <v>65</v>
      </c>
      <c r="H10" s="103">
        <f t="shared" si="0"/>
        <v>75</v>
      </c>
      <c r="I10" s="106">
        <f t="shared" si="0"/>
        <v>85</v>
      </c>
      <c r="J10" s="109">
        <f t="shared" si="0"/>
        <v>95</v>
      </c>
      <c r="K10" s="110">
        <f t="shared" si="0"/>
        <v>105</v>
      </c>
      <c r="L10" s="113">
        <f t="shared" si="0"/>
        <v>115</v>
      </c>
      <c r="M10" s="116">
        <f t="shared" si="0"/>
        <v>125</v>
      </c>
      <c r="N10" s="119">
        <f t="shared" si="0"/>
        <v>135</v>
      </c>
      <c r="O10" s="122">
        <f t="shared" si="0"/>
        <v>145</v>
      </c>
      <c r="P10" s="125">
        <f t="shared" si="0"/>
        <v>155</v>
      </c>
      <c r="Q10" s="127">
        <f t="shared" si="0"/>
        <v>165</v>
      </c>
      <c r="R10" s="130">
        <f t="shared" si="0"/>
        <v>175</v>
      </c>
      <c r="S10" s="100">
        <f t="shared" si="0"/>
        <v>185</v>
      </c>
      <c r="T10" s="133">
        <f t="shared" si="0"/>
        <v>195</v>
      </c>
      <c r="U10" s="136">
        <f t="shared" si="0"/>
        <v>205</v>
      </c>
      <c r="V10" s="171">
        <f t="shared" si="1"/>
        <v>225</v>
      </c>
    </row>
    <row r="11" spans="1:22">
      <c r="A11" s="655">
        <v>45</v>
      </c>
      <c r="B11" s="660"/>
      <c r="C11" s="660"/>
      <c r="D11" s="754"/>
      <c r="E11" s="99">
        <f t="shared" si="2"/>
        <v>55</v>
      </c>
      <c r="F11" s="100">
        <f t="shared" si="0"/>
        <v>65</v>
      </c>
      <c r="G11" s="103">
        <f t="shared" si="0"/>
        <v>75</v>
      </c>
      <c r="H11" s="106">
        <f t="shared" si="0"/>
        <v>85</v>
      </c>
      <c r="I11" s="109">
        <f t="shared" si="0"/>
        <v>95</v>
      </c>
      <c r="J11" s="110">
        <f t="shared" si="0"/>
        <v>105</v>
      </c>
      <c r="K11" s="113">
        <f t="shared" si="0"/>
        <v>115</v>
      </c>
      <c r="L11" s="116">
        <f t="shared" si="0"/>
        <v>125</v>
      </c>
      <c r="M11" s="119">
        <f t="shared" si="0"/>
        <v>135</v>
      </c>
      <c r="N11" s="122">
        <f t="shared" si="0"/>
        <v>145</v>
      </c>
      <c r="O11" s="125">
        <f t="shared" si="0"/>
        <v>155</v>
      </c>
      <c r="P11" s="127">
        <f t="shared" si="0"/>
        <v>165</v>
      </c>
      <c r="Q11" s="130">
        <f t="shared" si="0"/>
        <v>175</v>
      </c>
      <c r="R11" s="100">
        <f t="shared" si="0"/>
        <v>185</v>
      </c>
      <c r="S11" s="133">
        <f t="shared" si="0"/>
        <v>195</v>
      </c>
      <c r="T11" s="135">
        <f t="shared" si="0"/>
        <v>205</v>
      </c>
      <c r="U11" s="137">
        <f t="shared" si="0"/>
        <v>215</v>
      </c>
      <c r="V11" s="145">
        <f t="shared" si="1"/>
        <v>235</v>
      </c>
    </row>
    <row r="12" spans="1:22">
      <c r="A12" s="655">
        <v>60</v>
      </c>
      <c r="B12" s="660"/>
      <c r="C12" s="660"/>
      <c r="D12" s="754"/>
      <c r="E12" s="104">
        <f t="shared" si="2"/>
        <v>70</v>
      </c>
      <c r="F12" s="103">
        <f t="shared" si="0"/>
        <v>80</v>
      </c>
      <c r="G12" s="106">
        <f t="shared" si="0"/>
        <v>90</v>
      </c>
      <c r="H12" s="110">
        <f t="shared" si="0"/>
        <v>100</v>
      </c>
      <c r="I12" s="113">
        <f t="shared" si="0"/>
        <v>110</v>
      </c>
      <c r="J12" s="116">
        <f t="shared" si="0"/>
        <v>120</v>
      </c>
      <c r="K12" s="119">
        <f t="shared" si="0"/>
        <v>130</v>
      </c>
      <c r="L12" s="122">
        <f t="shared" si="0"/>
        <v>140</v>
      </c>
      <c r="M12" s="125">
        <f t="shared" si="0"/>
        <v>150</v>
      </c>
      <c r="N12" s="127">
        <f t="shared" si="0"/>
        <v>160</v>
      </c>
      <c r="O12" s="130">
        <f t="shared" si="0"/>
        <v>170</v>
      </c>
      <c r="P12" s="100">
        <f t="shared" si="0"/>
        <v>180</v>
      </c>
      <c r="Q12" s="133">
        <f t="shared" si="0"/>
        <v>190</v>
      </c>
      <c r="R12" s="135">
        <f t="shared" si="0"/>
        <v>200</v>
      </c>
      <c r="S12" s="138">
        <f t="shared" si="0"/>
        <v>210</v>
      </c>
      <c r="T12" s="98">
        <f t="shared" si="0"/>
        <v>220</v>
      </c>
      <c r="U12" s="139">
        <f t="shared" si="0"/>
        <v>230</v>
      </c>
      <c r="V12" s="141">
        <f t="shared" si="1"/>
        <v>250</v>
      </c>
    </row>
    <row r="13" spans="1:22">
      <c r="A13" s="655">
        <v>75</v>
      </c>
      <c r="B13" s="660"/>
      <c r="C13" s="660"/>
      <c r="D13" s="754"/>
      <c r="E13" s="105">
        <f t="shared" si="2"/>
        <v>85</v>
      </c>
      <c r="F13" s="109">
        <f t="shared" si="0"/>
        <v>95</v>
      </c>
      <c r="G13" s="110">
        <f t="shared" si="0"/>
        <v>105</v>
      </c>
      <c r="H13" s="113">
        <f t="shared" si="0"/>
        <v>115</v>
      </c>
      <c r="I13" s="116">
        <f t="shared" si="0"/>
        <v>125</v>
      </c>
      <c r="J13" s="119">
        <f t="shared" si="0"/>
        <v>135</v>
      </c>
      <c r="K13" s="122">
        <f t="shared" si="0"/>
        <v>145</v>
      </c>
      <c r="L13" s="125">
        <f t="shared" si="0"/>
        <v>155</v>
      </c>
      <c r="M13" s="127">
        <f t="shared" si="0"/>
        <v>165</v>
      </c>
      <c r="N13" s="130">
        <f t="shared" si="0"/>
        <v>175</v>
      </c>
      <c r="O13" s="100">
        <f t="shared" si="0"/>
        <v>185</v>
      </c>
      <c r="P13" s="133">
        <f t="shared" si="0"/>
        <v>195</v>
      </c>
      <c r="Q13" s="135">
        <f t="shared" si="0"/>
        <v>205</v>
      </c>
      <c r="R13" s="138">
        <f t="shared" si="0"/>
        <v>215</v>
      </c>
      <c r="S13" s="98">
        <f t="shared" si="0"/>
        <v>225</v>
      </c>
      <c r="T13" s="95">
        <f t="shared" si="0"/>
        <v>235</v>
      </c>
      <c r="U13" s="141">
        <f t="shared" si="0"/>
        <v>245</v>
      </c>
      <c r="V13" s="142">
        <f t="shared" si="1"/>
        <v>265</v>
      </c>
    </row>
    <row r="14" spans="1:22">
      <c r="A14" s="655">
        <v>90</v>
      </c>
      <c r="B14" s="660"/>
      <c r="C14" s="660"/>
      <c r="D14" s="754"/>
      <c r="E14" s="114">
        <f t="shared" si="2"/>
        <v>100</v>
      </c>
      <c r="F14" s="113">
        <f t="shared" si="0"/>
        <v>110</v>
      </c>
      <c r="G14" s="116">
        <f t="shared" si="0"/>
        <v>120</v>
      </c>
      <c r="H14" s="119">
        <f t="shared" si="0"/>
        <v>130</v>
      </c>
      <c r="I14" s="122">
        <f t="shared" si="0"/>
        <v>140</v>
      </c>
      <c r="J14" s="125">
        <f t="shared" si="0"/>
        <v>150</v>
      </c>
      <c r="K14" s="127">
        <f t="shared" si="0"/>
        <v>160</v>
      </c>
      <c r="L14" s="130">
        <f t="shared" si="0"/>
        <v>170</v>
      </c>
      <c r="M14" s="100">
        <f t="shared" si="0"/>
        <v>180</v>
      </c>
      <c r="N14" s="133">
        <f t="shared" si="0"/>
        <v>190</v>
      </c>
      <c r="O14" s="135">
        <f t="shared" si="0"/>
        <v>200</v>
      </c>
      <c r="P14" s="138">
        <f t="shared" si="0"/>
        <v>210</v>
      </c>
      <c r="Q14" s="98">
        <f t="shared" si="0"/>
        <v>220</v>
      </c>
      <c r="R14" s="95">
        <f t="shared" si="0"/>
        <v>230</v>
      </c>
      <c r="S14" s="140">
        <f t="shared" si="0"/>
        <v>240</v>
      </c>
      <c r="T14" s="2">
        <f t="shared" si="0"/>
        <v>250</v>
      </c>
      <c r="U14" s="142">
        <f t="shared" si="0"/>
        <v>260</v>
      </c>
      <c r="V14" s="147">
        <f t="shared" si="1"/>
        <v>280</v>
      </c>
    </row>
    <row r="15" spans="1:22">
      <c r="A15" s="655">
        <v>105</v>
      </c>
      <c r="B15" s="660"/>
      <c r="C15" s="660"/>
      <c r="D15" s="754"/>
      <c r="E15" s="115">
        <f t="shared" si="2"/>
        <v>115</v>
      </c>
      <c r="F15" s="116">
        <f t="shared" si="0"/>
        <v>125</v>
      </c>
      <c r="G15" s="119">
        <f t="shared" si="0"/>
        <v>135</v>
      </c>
      <c r="H15" s="122">
        <f t="shared" si="0"/>
        <v>145</v>
      </c>
      <c r="I15" s="125">
        <f t="shared" si="0"/>
        <v>155</v>
      </c>
      <c r="J15" s="127">
        <f t="shared" si="0"/>
        <v>165</v>
      </c>
      <c r="K15" s="130">
        <f t="shared" si="0"/>
        <v>175</v>
      </c>
      <c r="L15" s="100">
        <f t="shared" si="0"/>
        <v>185</v>
      </c>
      <c r="M15" s="133">
        <f t="shared" si="0"/>
        <v>195</v>
      </c>
      <c r="N15" s="135">
        <f t="shared" si="0"/>
        <v>205</v>
      </c>
      <c r="O15" s="138">
        <f t="shared" si="0"/>
        <v>215</v>
      </c>
      <c r="P15" s="98">
        <f t="shared" si="0"/>
        <v>225</v>
      </c>
      <c r="Q15" s="95">
        <f t="shared" si="0"/>
        <v>235</v>
      </c>
      <c r="R15" s="140">
        <f t="shared" si="0"/>
        <v>245</v>
      </c>
      <c r="S15" s="2">
        <f t="shared" si="0"/>
        <v>255</v>
      </c>
      <c r="T15" s="143">
        <f t="shared" si="0"/>
        <v>265</v>
      </c>
      <c r="U15" s="145">
        <f t="shared" si="0"/>
        <v>275</v>
      </c>
      <c r="V15" s="148">
        <f t="shared" si="1"/>
        <v>295</v>
      </c>
    </row>
    <row r="16" spans="1:22">
      <c r="A16" s="655">
        <v>120</v>
      </c>
      <c r="B16" s="660"/>
      <c r="C16" s="660"/>
      <c r="D16" s="754"/>
      <c r="E16" s="120">
        <f t="shared" si="2"/>
        <v>130</v>
      </c>
      <c r="F16" s="122">
        <f t="shared" si="0"/>
        <v>140</v>
      </c>
      <c r="G16" s="125">
        <f t="shared" si="0"/>
        <v>150</v>
      </c>
      <c r="H16" s="127">
        <f t="shared" si="0"/>
        <v>160</v>
      </c>
      <c r="I16" s="130">
        <f t="shared" si="0"/>
        <v>170</v>
      </c>
      <c r="J16" s="100">
        <f t="shared" si="0"/>
        <v>180</v>
      </c>
      <c r="K16" s="133">
        <f t="shared" si="0"/>
        <v>190</v>
      </c>
      <c r="L16" s="135">
        <f t="shared" si="0"/>
        <v>200</v>
      </c>
      <c r="M16" s="138">
        <f t="shared" si="0"/>
        <v>210</v>
      </c>
      <c r="N16" s="98">
        <f t="shared" si="0"/>
        <v>220</v>
      </c>
      <c r="O16" s="95">
        <f t="shared" si="0"/>
        <v>230</v>
      </c>
      <c r="P16" s="140">
        <f t="shared" si="0"/>
        <v>240</v>
      </c>
      <c r="Q16" s="2">
        <f t="shared" si="0"/>
        <v>250</v>
      </c>
      <c r="R16" s="143">
        <f t="shared" si="0"/>
        <v>260</v>
      </c>
      <c r="S16" s="144">
        <f t="shared" si="0"/>
        <v>270</v>
      </c>
      <c r="T16" s="103">
        <f t="shared" si="0"/>
        <v>280</v>
      </c>
      <c r="U16" s="147">
        <f t="shared" si="0"/>
        <v>290</v>
      </c>
      <c r="V16" s="172">
        <f t="shared" si="1"/>
        <v>310</v>
      </c>
    </row>
    <row r="17" spans="1:22">
      <c r="A17" s="655">
        <v>135</v>
      </c>
      <c r="B17" s="660"/>
      <c r="C17" s="660"/>
      <c r="D17" s="754"/>
      <c r="E17" s="121">
        <f t="shared" si="2"/>
        <v>145</v>
      </c>
      <c r="F17" s="125">
        <f t="shared" si="0"/>
        <v>155</v>
      </c>
      <c r="G17" s="127">
        <f>$A17+G$6</f>
        <v>165</v>
      </c>
      <c r="H17" s="130">
        <f t="shared" si="0"/>
        <v>175</v>
      </c>
      <c r="I17" s="100">
        <f t="shared" si="0"/>
        <v>185</v>
      </c>
      <c r="J17" s="133">
        <f t="shared" si="0"/>
        <v>195</v>
      </c>
      <c r="K17" s="135">
        <f t="shared" si="0"/>
        <v>205</v>
      </c>
      <c r="L17" s="138">
        <f t="shared" si="0"/>
        <v>215</v>
      </c>
      <c r="M17" s="98">
        <f t="shared" si="0"/>
        <v>225</v>
      </c>
      <c r="N17" s="95">
        <f t="shared" si="0"/>
        <v>235</v>
      </c>
      <c r="O17" s="140">
        <f t="shared" si="0"/>
        <v>245</v>
      </c>
      <c r="P17" s="2">
        <f t="shared" si="0"/>
        <v>255</v>
      </c>
      <c r="Q17" s="143">
        <f t="shared" si="0"/>
        <v>265</v>
      </c>
      <c r="R17" s="144">
        <f t="shared" si="0"/>
        <v>275</v>
      </c>
      <c r="S17" s="103">
        <f t="shared" si="0"/>
        <v>285</v>
      </c>
      <c r="T17" s="146">
        <f t="shared" si="0"/>
        <v>295</v>
      </c>
      <c r="U17" s="148">
        <f t="shared" si="0"/>
        <v>305</v>
      </c>
      <c r="V17" s="151">
        <f t="shared" si="1"/>
        <v>325</v>
      </c>
    </row>
    <row r="18" spans="1:22">
      <c r="A18" s="655">
        <v>150</v>
      </c>
      <c r="B18" s="660"/>
      <c r="C18" s="660"/>
      <c r="D18" s="754"/>
      <c r="E18" s="126">
        <f t="shared" si="2"/>
        <v>160</v>
      </c>
      <c r="F18" s="130">
        <f t="shared" si="0"/>
        <v>170</v>
      </c>
      <c r="G18" s="100">
        <f t="shared" si="0"/>
        <v>180</v>
      </c>
      <c r="H18" s="133">
        <f t="shared" si="0"/>
        <v>190</v>
      </c>
      <c r="I18" s="135">
        <f t="shared" si="0"/>
        <v>200</v>
      </c>
      <c r="J18" s="138">
        <f t="shared" si="0"/>
        <v>210</v>
      </c>
      <c r="K18" s="98">
        <f t="shared" si="0"/>
        <v>220</v>
      </c>
      <c r="L18" s="95">
        <f t="shared" si="0"/>
        <v>230</v>
      </c>
      <c r="M18" s="140">
        <f t="shared" si="0"/>
        <v>240</v>
      </c>
      <c r="N18" s="2">
        <f t="shared" si="0"/>
        <v>250</v>
      </c>
      <c r="O18" s="143">
        <f t="shared" si="0"/>
        <v>260</v>
      </c>
      <c r="P18" s="144">
        <f t="shared" si="0"/>
        <v>270</v>
      </c>
      <c r="Q18" s="103">
        <f t="shared" si="0"/>
        <v>280</v>
      </c>
      <c r="R18" s="146">
        <f t="shared" si="0"/>
        <v>290</v>
      </c>
      <c r="S18" s="149">
        <f t="shared" si="0"/>
        <v>300</v>
      </c>
      <c r="T18" s="110">
        <f t="shared" si="0"/>
        <v>310</v>
      </c>
      <c r="U18" s="151">
        <f t="shared" si="0"/>
        <v>320</v>
      </c>
      <c r="V18" s="173">
        <f t="shared" si="1"/>
        <v>340</v>
      </c>
    </row>
    <row r="19" spans="1:22">
      <c r="A19" s="655">
        <v>180</v>
      </c>
      <c r="B19" s="660"/>
      <c r="C19" s="660"/>
      <c r="D19" s="754"/>
      <c r="E19" s="134">
        <f t="shared" si="2"/>
        <v>190</v>
      </c>
      <c r="F19" s="135">
        <f t="shared" si="0"/>
        <v>200</v>
      </c>
      <c r="G19" s="138">
        <f t="shared" si="0"/>
        <v>210</v>
      </c>
      <c r="H19" s="98">
        <f>$A19+H$6</f>
        <v>220</v>
      </c>
      <c r="I19" s="95">
        <f t="shared" si="0"/>
        <v>230</v>
      </c>
      <c r="J19" s="140">
        <f t="shared" si="0"/>
        <v>240</v>
      </c>
      <c r="K19" s="2">
        <f t="shared" si="0"/>
        <v>250</v>
      </c>
      <c r="L19" s="143">
        <f t="shared" si="0"/>
        <v>260</v>
      </c>
      <c r="M19" s="144">
        <f t="shared" si="0"/>
        <v>270</v>
      </c>
      <c r="N19" s="103">
        <f t="shared" si="0"/>
        <v>280</v>
      </c>
      <c r="O19" s="146">
        <f t="shared" si="0"/>
        <v>290</v>
      </c>
      <c r="P19" s="149">
        <f t="shared" si="0"/>
        <v>300</v>
      </c>
      <c r="Q19" s="110">
        <f t="shared" si="0"/>
        <v>310</v>
      </c>
      <c r="R19" s="109">
        <f t="shared" si="0"/>
        <v>320</v>
      </c>
      <c r="S19" s="106">
        <f t="shared" si="0"/>
        <v>330</v>
      </c>
      <c r="T19" s="119">
        <f t="shared" si="0"/>
        <v>340</v>
      </c>
      <c r="U19" s="156">
        <f t="shared" si="0"/>
        <v>350</v>
      </c>
      <c r="V19" s="174">
        <f t="shared" si="1"/>
        <v>370</v>
      </c>
    </row>
    <row r="20" spans="1:22">
      <c r="A20" s="655">
        <v>210</v>
      </c>
      <c r="B20" s="660"/>
      <c r="C20" s="660"/>
      <c r="D20" s="754"/>
      <c r="E20" s="99">
        <f t="shared" si="2"/>
        <v>220</v>
      </c>
      <c r="F20" s="95">
        <f t="shared" si="0"/>
        <v>230</v>
      </c>
      <c r="G20" s="140">
        <f t="shared" si="0"/>
        <v>240</v>
      </c>
      <c r="H20" s="2">
        <f t="shared" si="0"/>
        <v>250</v>
      </c>
      <c r="I20" s="143">
        <f t="shared" si="0"/>
        <v>260</v>
      </c>
      <c r="J20" s="144">
        <f t="shared" si="0"/>
        <v>270</v>
      </c>
      <c r="K20" s="103">
        <f t="shared" si="0"/>
        <v>280</v>
      </c>
      <c r="L20" s="146">
        <f t="shared" si="0"/>
        <v>290</v>
      </c>
      <c r="M20" s="149">
        <f t="shared" si="0"/>
        <v>300</v>
      </c>
      <c r="N20" s="110">
        <f t="shared" si="0"/>
        <v>310</v>
      </c>
      <c r="O20" s="109">
        <f t="shared" si="0"/>
        <v>320</v>
      </c>
      <c r="P20" s="106">
        <f t="shared" si="0"/>
        <v>330</v>
      </c>
      <c r="Q20" s="119">
        <f t="shared" si="0"/>
        <v>340</v>
      </c>
      <c r="R20" s="116">
        <f t="shared" si="0"/>
        <v>350</v>
      </c>
      <c r="S20" s="113">
        <f t="shared" si="0"/>
        <v>360</v>
      </c>
      <c r="T20" s="127">
        <f t="shared" si="0"/>
        <v>370</v>
      </c>
      <c r="U20" s="159">
        <f t="shared" si="0"/>
        <v>380</v>
      </c>
      <c r="V20" s="132">
        <f t="shared" si="1"/>
        <v>400</v>
      </c>
    </row>
    <row r="21" spans="1:22">
      <c r="A21" s="655">
        <v>240</v>
      </c>
      <c r="B21" s="660"/>
      <c r="C21" s="660"/>
      <c r="D21" s="754"/>
      <c r="E21" s="8">
        <f t="shared" si="2"/>
        <v>250</v>
      </c>
      <c r="F21" s="143">
        <f t="shared" si="0"/>
        <v>260</v>
      </c>
      <c r="G21" s="144">
        <f t="shared" si="0"/>
        <v>270</v>
      </c>
      <c r="H21" s="103">
        <f t="shared" si="0"/>
        <v>280</v>
      </c>
      <c r="I21" s="146">
        <f t="shared" si="0"/>
        <v>290</v>
      </c>
      <c r="J21" s="149">
        <f t="shared" si="0"/>
        <v>300</v>
      </c>
      <c r="K21" s="110">
        <f t="shared" si="0"/>
        <v>310</v>
      </c>
      <c r="L21" s="109">
        <f t="shared" si="0"/>
        <v>320</v>
      </c>
      <c r="M21" s="106">
        <f t="shared" si="0"/>
        <v>330</v>
      </c>
      <c r="N21" s="119">
        <f t="shared" si="0"/>
        <v>340</v>
      </c>
      <c r="O21" s="116">
        <f t="shared" si="0"/>
        <v>350</v>
      </c>
      <c r="P21" s="113">
        <f t="shared" si="0"/>
        <v>360</v>
      </c>
      <c r="Q21" s="127">
        <f t="shared" si="0"/>
        <v>370</v>
      </c>
      <c r="R21" s="125">
        <f t="shared" si="0"/>
        <v>380</v>
      </c>
      <c r="S21" s="122">
        <f t="shared" si="0"/>
        <v>390</v>
      </c>
      <c r="T21" s="133">
        <f t="shared" si="0"/>
        <v>400</v>
      </c>
      <c r="U21" s="164">
        <f t="shared" si="0"/>
        <v>410</v>
      </c>
      <c r="V21" s="141">
        <f t="shared" si="1"/>
        <v>430</v>
      </c>
    </row>
    <row r="22" spans="1:22">
      <c r="A22" s="655">
        <v>270</v>
      </c>
      <c r="B22" s="660"/>
      <c r="C22" s="660"/>
      <c r="D22" s="754"/>
      <c r="E22" s="104">
        <f t="shared" si="2"/>
        <v>280</v>
      </c>
      <c r="F22" s="146">
        <f t="shared" si="0"/>
        <v>290</v>
      </c>
      <c r="G22" s="149">
        <f t="shared" si="0"/>
        <v>300</v>
      </c>
      <c r="H22" s="110">
        <f t="shared" si="0"/>
        <v>310</v>
      </c>
      <c r="I22" s="109">
        <f t="shared" si="0"/>
        <v>320</v>
      </c>
      <c r="J22" s="106">
        <f t="shared" si="0"/>
        <v>330</v>
      </c>
      <c r="K22" s="119">
        <f t="shared" si="0"/>
        <v>340</v>
      </c>
      <c r="L22" s="116">
        <f t="shared" si="0"/>
        <v>350</v>
      </c>
      <c r="M22" s="113">
        <f t="shared" si="0"/>
        <v>360</v>
      </c>
      <c r="N22" s="127">
        <f>$A22+N$6</f>
        <v>370</v>
      </c>
      <c r="O22" s="125">
        <f t="shared" si="0"/>
        <v>380</v>
      </c>
      <c r="P22" s="122">
        <f t="shared" si="0"/>
        <v>390</v>
      </c>
      <c r="Q22" s="133">
        <f t="shared" si="0"/>
        <v>400</v>
      </c>
      <c r="R22" s="100">
        <f t="shared" si="0"/>
        <v>410</v>
      </c>
      <c r="S22" s="130">
        <f t="shared" si="0"/>
        <v>420</v>
      </c>
      <c r="T22" s="95">
        <f t="shared" si="0"/>
        <v>430</v>
      </c>
      <c r="U22" s="167">
        <f t="shared" si="0"/>
        <v>440</v>
      </c>
      <c r="V22" s="142">
        <f t="shared" si="1"/>
        <v>460</v>
      </c>
    </row>
    <row r="23" spans="1:22" ht="19.5" thickBot="1">
      <c r="A23" s="638">
        <v>300</v>
      </c>
      <c r="B23" s="639"/>
      <c r="C23" s="639"/>
      <c r="D23" s="809"/>
      <c r="E23" s="150">
        <f t="shared" si="2"/>
        <v>310</v>
      </c>
      <c r="F23" s="152">
        <f t="shared" si="0"/>
        <v>320</v>
      </c>
      <c r="G23" s="153">
        <f t="shared" si="0"/>
        <v>330</v>
      </c>
      <c r="H23" s="154">
        <f t="shared" si="0"/>
        <v>340</v>
      </c>
      <c r="I23" s="155">
        <f t="shared" si="0"/>
        <v>350</v>
      </c>
      <c r="J23" s="157">
        <f t="shared" si="0"/>
        <v>360</v>
      </c>
      <c r="K23" s="158">
        <f t="shared" si="0"/>
        <v>370</v>
      </c>
      <c r="L23" s="160">
        <f t="shared" si="0"/>
        <v>380</v>
      </c>
      <c r="M23" s="161">
        <f t="shared" si="0"/>
        <v>390</v>
      </c>
      <c r="N23" s="162">
        <f t="shared" si="0"/>
        <v>400</v>
      </c>
      <c r="O23" s="163">
        <f t="shared" si="0"/>
        <v>410</v>
      </c>
      <c r="P23" s="165">
        <f t="shared" si="0"/>
        <v>420</v>
      </c>
      <c r="Q23" s="166">
        <f t="shared" si="0"/>
        <v>430</v>
      </c>
      <c r="R23" s="168">
        <f t="shared" si="0"/>
        <v>440</v>
      </c>
      <c r="S23" s="169">
        <f t="shared" si="0"/>
        <v>450</v>
      </c>
      <c r="T23" s="169">
        <f>$A23+T$6</f>
        <v>460</v>
      </c>
      <c r="U23" s="6">
        <f t="shared" ref="U23:V24" si="3">$A23+U$6</f>
        <v>470</v>
      </c>
      <c r="V23" s="176">
        <f t="shared" si="3"/>
        <v>490</v>
      </c>
    </row>
    <row r="24" spans="1:22" ht="19.5" thickBot="1">
      <c r="A24" s="638">
        <v>360</v>
      </c>
      <c r="B24" s="639"/>
      <c r="C24" s="639"/>
      <c r="D24" s="809"/>
      <c r="E24" s="158">
        <f t="shared" si="2"/>
        <v>370</v>
      </c>
      <c r="F24" s="160">
        <f t="shared" si="0"/>
        <v>380</v>
      </c>
      <c r="G24" s="161">
        <f t="shared" si="0"/>
        <v>390</v>
      </c>
      <c r="H24" s="162">
        <f t="shared" ref="H24:S24" si="4">$A24+H$6</f>
        <v>400</v>
      </c>
      <c r="I24" s="163">
        <f t="shared" si="4"/>
        <v>410</v>
      </c>
      <c r="J24" s="165">
        <f t="shared" si="4"/>
        <v>420</v>
      </c>
      <c r="K24" s="166">
        <f t="shared" si="4"/>
        <v>430</v>
      </c>
      <c r="L24" s="168">
        <f t="shared" si="4"/>
        <v>440</v>
      </c>
      <c r="M24" s="169">
        <f t="shared" si="4"/>
        <v>450</v>
      </c>
      <c r="N24" s="169">
        <f t="shared" si="4"/>
        <v>460</v>
      </c>
      <c r="O24" s="5">
        <f t="shared" si="4"/>
        <v>470</v>
      </c>
      <c r="P24" s="5">
        <f t="shared" si="4"/>
        <v>480</v>
      </c>
      <c r="Q24" s="175">
        <f t="shared" si="4"/>
        <v>490</v>
      </c>
      <c r="R24" s="175">
        <f t="shared" si="4"/>
        <v>500</v>
      </c>
      <c r="S24" s="158">
        <f t="shared" si="4"/>
        <v>510</v>
      </c>
      <c r="T24" s="158">
        <f>$A24+T$6</f>
        <v>520</v>
      </c>
      <c r="U24" s="177">
        <f t="shared" si="3"/>
        <v>530</v>
      </c>
      <c r="V24" s="177">
        <f t="shared" si="3"/>
        <v>550</v>
      </c>
    </row>
    <row r="26" spans="1:22" hidden="1">
      <c r="A26" s="719" t="s">
        <v>7</v>
      </c>
      <c r="B26" s="791"/>
      <c r="C26" s="791"/>
      <c r="D26" s="30" t="s">
        <v>0</v>
      </c>
      <c r="E26" s="30">
        <v>10</v>
      </c>
      <c r="F26" s="30">
        <v>20</v>
      </c>
      <c r="G26" s="30">
        <v>30</v>
      </c>
      <c r="H26" s="30">
        <v>40</v>
      </c>
      <c r="I26" s="30">
        <v>50</v>
      </c>
      <c r="J26" s="30">
        <v>60</v>
      </c>
      <c r="K26" s="30">
        <v>70</v>
      </c>
      <c r="L26" s="30">
        <v>80</v>
      </c>
      <c r="M26" s="30">
        <v>90</v>
      </c>
      <c r="N26" s="30">
        <v>100</v>
      </c>
      <c r="O26" s="30">
        <v>110</v>
      </c>
      <c r="P26" s="30">
        <v>120</v>
      </c>
      <c r="Q26" s="30">
        <v>130</v>
      </c>
      <c r="R26" s="30">
        <v>140</v>
      </c>
      <c r="S26" s="30">
        <v>150</v>
      </c>
      <c r="T26" s="30">
        <v>160</v>
      </c>
      <c r="U26" s="31">
        <v>170</v>
      </c>
      <c r="V26" s="31">
        <v>190</v>
      </c>
    </row>
    <row r="27" spans="1:22" hidden="1">
      <c r="A27" s="721" t="s">
        <v>2</v>
      </c>
      <c r="B27" s="701"/>
      <c r="C27" s="701"/>
      <c r="D27" t="s">
        <v>1</v>
      </c>
      <c r="E27">
        <f>E71+E72</f>
        <v>6</v>
      </c>
      <c r="F27">
        <f t="shared" ref="F27:U27" si="5">F71+F72</f>
        <v>12</v>
      </c>
      <c r="G27">
        <f t="shared" si="5"/>
        <v>18</v>
      </c>
      <c r="H27">
        <f t="shared" si="5"/>
        <v>24</v>
      </c>
      <c r="I27">
        <f t="shared" si="5"/>
        <v>30</v>
      </c>
      <c r="J27">
        <f t="shared" si="5"/>
        <v>36</v>
      </c>
      <c r="K27">
        <f t="shared" si="5"/>
        <v>42</v>
      </c>
      <c r="L27">
        <f t="shared" si="5"/>
        <v>48</v>
      </c>
      <c r="M27">
        <f t="shared" si="5"/>
        <v>54</v>
      </c>
      <c r="N27">
        <f t="shared" si="5"/>
        <v>60</v>
      </c>
      <c r="O27">
        <f t="shared" si="5"/>
        <v>66</v>
      </c>
      <c r="P27">
        <f t="shared" si="5"/>
        <v>72</v>
      </c>
      <c r="Q27">
        <f t="shared" si="5"/>
        <v>78</v>
      </c>
      <c r="R27">
        <f t="shared" si="5"/>
        <v>84</v>
      </c>
      <c r="S27">
        <f t="shared" si="5"/>
        <v>90</v>
      </c>
      <c r="T27">
        <f t="shared" si="5"/>
        <v>96</v>
      </c>
      <c r="U27" s="32">
        <f t="shared" si="5"/>
        <v>102</v>
      </c>
      <c r="V27" s="32">
        <f t="shared" ref="V27" si="6">V71+V72</f>
        <v>114</v>
      </c>
    </row>
    <row r="28" spans="1:22" hidden="1">
      <c r="A28" s="721">
        <v>15</v>
      </c>
      <c r="B28" s="701"/>
      <c r="C28" s="701"/>
      <c r="D28" s="701"/>
      <c r="E28">
        <f>$A28+E$27</f>
        <v>21</v>
      </c>
      <c r="F28">
        <f t="shared" ref="F28:U43" si="7">$A28+F$27</f>
        <v>27</v>
      </c>
      <c r="G28">
        <f t="shared" si="7"/>
        <v>33</v>
      </c>
      <c r="H28">
        <f t="shared" si="7"/>
        <v>39</v>
      </c>
      <c r="I28">
        <f t="shared" si="7"/>
        <v>45</v>
      </c>
      <c r="J28">
        <f t="shared" si="7"/>
        <v>51</v>
      </c>
      <c r="K28">
        <f t="shared" si="7"/>
        <v>57</v>
      </c>
      <c r="L28">
        <f t="shared" si="7"/>
        <v>63</v>
      </c>
      <c r="M28">
        <f t="shared" si="7"/>
        <v>69</v>
      </c>
      <c r="N28">
        <f t="shared" si="7"/>
        <v>75</v>
      </c>
      <c r="O28">
        <f t="shared" si="7"/>
        <v>81</v>
      </c>
      <c r="P28">
        <f t="shared" si="7"/>
        <v>87</v>
      </c>
      <c r="Q28">
        <f t="shared" si="7"/>
        <v>93</v>
      </c>
      <c r="R28">
        <f t="shared" si="7"/>
        <v>99</v>
      </c>
      <c r="S28">
        <f t="shared" si="7"/>
        <v>105</v>
      </c>
      <c r="T28">
        <f t="shared" si="7"/>
        <v>111</v>
      </c>
      <c r="U28" s="32">
        <f t="shared" si="7"/>
        <v>117</v>
      </c>
      <c r="V28" s="32">
        <f t="shared" ref="V28:V42" si="8">$A28+V$27</f>
        <v>129</v>
      </c>
    </row>
    <row r="29" spans="1:22" hidden="1">
      <c r="A29" s="721">
        <v>25</v>
      </c>
      <c r="B29" s="701"/>
      <c r="C29" s="701"/>
      <c r="D29" s="701"/>
      <c r="E29">
        <f t="shared" ref="E29:T44" si="9">$A29+E$27</f>
        <v>31</v>
      </c>
      <c r="F29">
        <f t="shared" si="7"/>
        <v>37</v>
      </c>
      <c r="G29">
        <f t="shared" si="7"/>
        <v>43</v>
      </c>
      <c r="H29">
        <f t="shared" si="7"/>
        <v>49</v>
      </c>
      <c r="I29">
        <f t="shared" si="7"/>
        <v>55</v>
      </c>
      <c r="J29">
        <f t="shared" si="7"/>
        <v>61</v>
      </c>
      <c r="K29">
        <f t="shared" si="7"/>
        <v>67</v>
      </c>
      <c r="L29">
        <f t="shared" si="7"/>
        <v>73</v>
      </c>
      <c r="M29">
        <f t="shared" si="7"/>
        <v>79</v>
      </c>
      <c r="N29">
        <f t="shared" si="7"/>
        <v>85</v>
      </c>
      <c r="O29">
        <f t="shared" si="7"/>
        <v>91</v>
      </c>
      <c r="P29">
        <f t="shared" si="7"/>
        <v>97</v>
      </c>
      <c r="Q29">
        <f t="shared" si="7"/>
        <v>103</v>
      </c>
      <c r="R29">
        <f t="shared" si="7"/>
        <v>109</v>
      </c>
      <c r="S29">
        <f t="shared" si="7"/>
        <v>115</v>
      </c>
      <c r="T29">
        <f t="shared" si="7"/>
        <v>121</v>
      </c>
      <c r="U29" s="32">
        <f t="shared" si="7"/>
        <v>127</v>
      </c>
      <c r="V29" s="32">
        <f t="shared" si="8"/>
        <v>139</v>
      </c>
    </row>
    <row r="30" spans="1:22" hidden="1">
      <c r="A30" s="721">
        <v>35</v>
      </c>
      <c r="B30" s="701"/>
      <c r="C30" s="701"/>
      <c r="D30" s="701"/>
      <c r="E30">
        <f t="shared" si="9"/>
        <v>41</v>
      </c>
      <c r="F30">
        <f t="shared" si="7"/>
        <v>47</v>
      </c>
      <c r="G30">
        <f t="shared" si="7"/>
        <v>53</v>
      </c>
      <c r="H30">
        <f t="shared" si="7"/>
        <v>59</v>
      </c>
      <c r="I30">
        <f t="shared" si="7"/>
        <v>65</v>
      </c>
      <c r="J30">
        <f t="shared" si="7"/>
        <v>71</v>
      </c>
      <c r="K30">
        <f t="shared" si="7"/>
        <v>77</v>
      </c>
      <c r="L30">
        <f t="shared" si="7"/>
        <v>83</v>
      </c>
      <c r="M30">
        <f t="shared" si="7"/>
        <v>89</v>
      </c>
      <c r="N30">
        <f t="shared" si="7"/>
        <v>95</v>
      </c>
      <c r="O30">
        <f t="shared" si="7"/>
        <v>101</v>
      </c>
      <c r="P30">
        <f t="shared" si="7"/>
        <v>107</v>
      </c>
      <c r="Q30">
        <f t="shared" si="7"/>
        <v>113</v>
      </c>
      <c r="R30">
        <f t="shared" si="7"/>
        <v>119</v>
      </c>
      <c r="S30">
        <f t="shared" si="7"/>
        <v>125</v>
      </c>
      <c r="T30">
        <f t="shared" si="7"/>
        <v>131</v>
      </c>
      <c r="U30" s="32">
        <f t="shared" si="7"/>
        <v>137</v>
      </c>
      <c r="V30" s="32">
        <f t="shared" si="8"/>
        <v>149</v>
      </c>
    </row>
    <row r="31" spans="1:22" hidden="1">
      <c r="A31" s="721">
        <v>45</v>
      </c>
      <c r="B31" s="701"/>
      <c r="C31" s="701"/>
      <c r="D31" s="701"/>
      <c r="E31">
        <f t="shared" si="9"/>
        <v>51</v>
      </c>
      <c r="F31">
        <f t="shared" si="7"/>
        <v>57</v>
      </c>
      <c r="G31">
        <f t="shared" si="7"/>
        <v>63</v>
      </c>
      <c r="H31">
        <f t="shared" si="7"/>
        <v>69</v>
      </c>
      <c r="I31">
        <f t="shared" si="7"/>
        <v>75</v>
      </c>
      <c r="J31">
        <f t="shared" si="7"/>
        <v>81</v>
      </c>
      <c r="K31">
        <f t="shared" si="7"/>
        <v>87</v>
      </c>
      <c r="L31">
        <f t="shared" si="7"/>
        <v>93</v>
      </c>
      <c r="M31">
        <f t="shared" si="7"/>
        <v>99</v>
      </c>
      <c r="N31">
        <f t="shared" si="7"/>
        <v>105</v>
      </c>
      <c r="O31">
        <f t="shared" si="7"/>
        <v>111</v>
      </c>
      <c r="P31">
        <f t="shared" si="7"/>
        <v>117</v>
      </c>
      <c r="Q31">
        <f t="shared" si="7"/>
        <v>123</v>
      </c>
      <c r="R31">
        <f t="shared" si="7"/>
        <v>129</v>
      </c>
      <c r="S31">
        <f t="shared" si="7"/>
        <v>135</v>
      </c>
      <c r="T31">
        <f t="shared" si="7"/>
        <v>141</v>
      </c>
      <c r="U31" s="32">
        <f t="shared" si="7"/>
        <v>147</v>
      </c>
      <c r="V31" s="32">
        <f t="shared" si="8"/>
        <v>159</v>
      </c>
    </row>
    <row r="32" spans="1:22" hidden="1">
      <c r="A32" s="721">
        <v>60</v>
      </c>
      <c r="B32" s="701"/>
      <c r="C32" s="701"/>
      <c r="D32" s="701"/>
      <c r="E32">
        <f t="shared" si="9"/>
        <v>66</v>
      </c>
      <c r="F32">
        <f t="shared" si="7"/>
        <v>72</v>
      </c>
      <c r="G32">
        <f t="shared" si="7"/>
        <v>78</v>
      </c>
      <c r="H32">
        <f t="shared" si="7"/>
        <v>84</v>
      </c>
      <c r="I32">
        <f t="shared" si="7"/>
        <v>90</v>
      </c>
      <c r="J32">
        <f t="shared" si="7"/>
        <v>96</v>
      </c>
      <c r="K32">
        <f t="shared" si="7"/>
        <v>102</v>
      </c>
      <c r="L32">
        <f t="shared" si="7"/>
        <v>108</v>
      </c>
      <c r="M32">
        <f t="shared" si="7"/>
        <v>114</v>
      </c>
      <c r="N32">
        <f t="shared" si="7"/>
        <v>120</v>
      </c>
      <c r="O32">
        <f t="shared" si="7"/>
        <v>126</v>
      </c>
      <c r="P32">
        <f t="shared" si="7"/>
        <v>132</v>
      </c>
      <c r="Q32">
        <f t="shared" si="7"/>
        <v>138</v>
      </c>
      <c r="R32">
        <f t="shared" si="7"/>
        <v>144</v>
      </c>
      <c r="S32">
        <f t="shared" si="7"/>
        <v>150</v>
      </c>
      <c r="T32">
        <f t="shared" si="7"/>
        <v>156</v>
      </c>
      <c r="U32" s="32">
        <f t="shared" si="7"/>
        <v>162</v>
      </c>
      <c r="V32" s="32">
        <f t="shared" si="8"/>
        <v>174</v>
      </c>
    </row>
    <row r="33" spans="1:22" hidden="1">
      <c r="A33" s="721">
        <v>75</v>
      </c>
      <c r="B33" s="701"/>
      <c r="C33" s="701"/>
      <c r="D33" s="701"/>
      <c r="E33">
        <f t="shared" si="9"/>
        <v>81</v>
      </c>
      <c r="F33">
        <f t="shared" si="7"/>
        <v>87</v>
      </c>
      <c r="G33">
        <f t="shared" si="7"/>
        <v>93</v>
      </c>
      <c r="H33">
        <f t="shared" si="7"/>
        <v>99</v>
      </c>
      <c r="I33">
        <f t="shared" si="7"/>
        <v>105</v>
      </c>
      <c r="J33">
        <f t="shared" si="7"/>
        <v>111</v>
      </c>
      <c r="K33">
        <f t="shared" si="7"/>
        <v>117</v>
      </c>
      <c r="L33">
        <f t="shared" si="7"/>
        <v>123</v>
      </c>
      <c r="M33">
        <f t="shared" si="7"/>
        <v>129</v>
      </c>
      <c r="N33">
        <f t="shared" si="7"/>
        <v>135</v>
      </c>
      <c r="O33">
        <f t="shared" si="7"/>
        <v>141</v>
      </c>
      <c r="P33">
        <f t="shared" si="7"/>
        <v>147</v>
      </c>
      <c r="Q33">
        <f t="shared" si="7"/>
        <v>153</v>
      </c>
      <c r="R33">
        <f t="shared" si="7"/>
        <v>159</v>
      </c>
      <c r="S33">
        <f t="shared" si="7"/>
        <v>165</v>
      </c>
      <c r="T33">
        <f t="shared" si="7"/>
        <v>171</v>
      </c>
      <c r="U33" s="32">
        <f t="shared" si="7"/>
        <v>177</v>
      </c>
      <c r="V33" s="32">
        <f t="shared" si="8"/>
        <v>189</v>
      </c>
    </row>
    <row r="34" spans="1:22" hidden="1">
      <c r="A34" s="721">
        <v>90</v>
      </c>
      <c r="B34" s="701"/>
      <c r="C34" s="701"/>
      <c r="D34" s="701"/>
      <c r="E34">
        <f t="shared" si="9"/>
        <v>96</v>
      </c>
      <c r="F34">
        <f t="shared" si="7"/>
        <v>102</v>
      </c>
      <c r="G34">
        <f t="shared" si="7"/>
        <v>108</v>
      </c>
      <c r="H34">
        <f t="shared" si="7"/>
        <v>114</v>
      </c>
      <c r="I34">
        <f t="shared" si="7"/>
        <v>120</v>
      </c>
      <c r="J34">
        <f t="shared" si="7"/>
        <v>126</v>
      </c>
      <c r="K34">
        <f t="shared" si="7"/>
        <v>132</v>
      </c>
      <c r="L34">
        <f t="shared" si="7"/>
        <v>138</v>
      </c>
      <c r="M34">
        <f t="shared" si="7"/>
        <v>144</v>
      </c>
      <c r="N34">
        <f t="shared" si="7"/>
        <v>150</v>
      </c>
      <c r="O34">
        <f t="shared" si="7"/>
        <v>156</v>
      </c>
      <c r="P34">
        <f t="shared" si="7"/>
        <v>162</v>
      </c>
      <c r="Q34">
        <f t="shared" si="7"/>
        <v>168</v>
      </c>
      <c r="R34">
        <f t="shared" si="7"/>
        <v>174</v>
      </c>
      <c r="S34">
        <f t="shared" si="7"/>
        <v>180</v>
      </c>
      <c r="T34">
        <f t="shared" si="7"/>
        <v>186</v>
      </c>
      <c r="U34" s="32">
        <f t="shared" si="7"/>
        <v>192</v>
      </c>
      <c r="V34" s="32">
        <f t="shared" si="8"/>
        <v>204</v>
      </c>
    </row>
    <row r="35" spans="1:22" hidden="1">
      <c r="A35" s="721">
        <v>105</v>
      </c>
      <c r="B35" s="701"/>
      <c r="C35" s="701"/>
      <c r="D35" s="701"/>
      <c r="E35">
        <f t="shared" si="9"/>
        <v>111</v>
      </c>
      <c r="F35">
        <f t="shared" si="7"/>
        <v>117</v>
      </c>
      <c r="G35">
        <f t="shared" si="7"/>
        <v>123</v>
      </c>
      <c r="H35">
        <f t="shared" si="7"/>
        <v>129</v>
      </c>
      <c r="I35">
        <f t="shared" si="7"/>
        <v>135</v>
      </c>
      <c r="J35">
        <f t="shared" si="7"/>
        <v>141</v>
      </c>
      <c r="K35">
        <f t="shared" si="7"/>
        <v>147</v>
      </c>
      <c r="L35">
        <f t="shared" si="7"/>
        <v>153</v>
      </c>
      <c r="M35">
        <f t="shared" si="7"/>
        <v>159</v>
      </c>
      <c r="N35">
        <f t="shared" si="7"/>
        <v>165</v>
      </c>
      <c r="O35">
        <f t="shared" si="7"/>
        <v>171</v>
      </c>
      <c r="P35">
        <f t="shared" si="7"/>
        <v>177</v>
      </c>
      <c r="Q35">
        <f t="shared" si="7"/>
        <v>183</v>
      </c>
      <c r="R35">
        <f t="shared" si="7"/>
        <v>189</v>
      </c>
      <c r="S35">
        <f t="shared" si="7"/>
        <v>195</v>
      </c>
      <c r="T35">
        <f t="shared" si="7"/>
        <v>201</v>
      </c>
      <c r="U35" s="32">
        <f t="shared" si="7"/>
        <v>207</v>
      </c>
      <c r="V35" s="32">
        <f t="shared" si="8"/>
        <v>219</v>
      </c>
    </row>
    <row r="36" spans="1:22" hidden="1">
      <c r="A36" s="721">
        <v>120</v>
      </c>
      <c r="B36" s="701"/>
      <c r="C36" s="701"/>
      <c r="D36" s="701"/>
      <c r="E36">
        <f t="shared" si="9"/>
        <v>126</v>
      </c>
      <c r="F36">
        <f t="shared" si="7"/>
        <v>132</v>
      </c>
      <c r="G36">
        <f t="shared" si="7"/>
        <v>138</v>
      </c>
      <c r="H36">
        <f t="shared" si="7"/>
        <v>144</v>
      </c>
      <c r="I36">
        <f t="shared" si="7"/>
        <v>150</v>
      </c>
      <c r="J36">
        <f t="shared" si="7"/>
        <v>156</v>
      </c>
      <c r="K36">
        <f t="shared" si="7"/>
        <v>162</v>
      </c>
      <c r="L36">
        <f t="shared" si="7"/>
        <v>168</v>
      </c>
      <c r="M36">
        <f t="shared" si="7"/>
        <v>174</v>
      </c>
      <c r="N36">
        <f t="shared" si="7"/>
        <v>180</v>
      </c>
      <c r="O36">
        <f t="shared" si="7"/>
        <v>186</v>
      </c>
      <c r="P36">
        <f t="shared" si="7"/>
        <v>192</v>
      </c>
      <c r="Q36">
        <f t="shared" si="7"/>
        <v>198</v>
      </c>
      <c r="R36">
        <f t="shared" si="7"/>
        <v>204</v>
      </c>
      <c r="S36">
        <f t="shared" si="7"/>
        <v>210</v>
      </c>
      <c r="T36">
        <f t="shared" si="7"/>
        <v>216</v>
      </c>
      <c r="U36" s="32">
        <f t="shared" si="7"/>
        <v>222</v>
      </c>
      <c r="V36" s="32">
        <f t="shared" si="8"/>
        <v>234</v>
      </c>
    </row>
    <row r="37" spans="1:22" hidden="1">
      <c r="A37" s="721">
        <v>135</v>
      </c>
      <c r="B37" s="701"/>
      <c r="C37" s="701"/>
      <c r="D37" s="701"/>
      <c r="E37">
        <f t="shared" si="9"/>
        <v>141</v>
      </c>
      <c r="F37">
        <f t="shared" si="7"/>
        <v>147</v>
      </c>
      <c r="G37">
        <f t="shared" si="7"/>
        <v>153</v>
      </c>
      <c r="H37">
        <f t="shared" si="7"/>
        <v>159</v>
      </c>
      <c r="I37">
        <f t="shared" si="7"/>
        <v>165</v>
      </c>
      <c r="J37">
        <f t="shared" si="7"/>
        <v>171</v>
      </c>
      <c r="K37">
        <f t="shared" si="7"/>
        <v>177</v>
      </c>
      <c r="L37">
        <f t="shared" si="7"/>
        <v>183</v>
      </c>
      <c r="M37">
        <f t="shared" si="7"/>
        <v>189</v>
      </c>
      <c r="N37">
        <f t="shared" si="7"/>
        <v>195</v>
      </c>
      <c r="O37">
        <f t="shared" si="7"/>
        <v>201</v>
      </c>
      <c r="P37">
        <f t="shared" si="7"/>
        <v>207</v>
      </c>
      <c r="Q37">
        <f t="shared" si="7"/>
        <v>213</v>
      </c>
      <c r="R37">
        <f t="shared" si="7"/>
        <v>219</v>
      </c>
      <c r="S37">
        <f t="shared" si="7"/>
        <v>225</v>
      </c>
      <c r="T37">
        <f t="shared" si="7"/>
        <v>231</v>
      </c>
      <c r="U37" s="32">
        <f t="shared" si="7"/>
        <v>237</v>
      </c>
      <c r="V37" s="32">
        <f t="shared" si="8"/>
        <v>249</v>
      </c>
    </row>
    <row r="38" spans="1:22" hidden="1">
      <c r="A38" s="721">
        <v>150</v>
      </c>
      <c r="B38" s="701"/>
      <c r="C38" s="701"/>
      <c r="D38" s="701"/>
      <c r="E38">
        <f t="shared" si="9"/>
        <v>156</v>
      </c>
      <c r="F38">
        <f t="shared" si="7"/>
        <v>162</v>
      </c>
      <c r="G38">
        <f t="shared" si="7"/>
        <v>168</v>
      </c>
      <c r="H38">
        <f t="shared" si="7"/>
        <v>174</v>
      </c>
      <c r="I38">
        <f t="shared" si="7"/>
        <v>180</v>
      </c>
      <c r="J38">
        <f t="shared" si="7"/>
        <v>186</v>
      </c>
      <c r="K38">
        <f t="shared" si="7"/>
        <v>192</v>
      </c>
      <c r="L38">
        <f t="shared" si="7"/>
        <v>198</v>
      </c>
      <c r="M38">
        <f t="shared" si="7"/>
        <v>204</v>
      </c>
      <c r="N38">
        <f t="shared" si="7"/>
        <v>210</v>
      </c>
      <c r="O38">
        <f t="shared" si="7"/>
        <v>216</v>
      </c>
      <c r="P38">
        <f t="shared" si="7"/>
        <v>222</v>
      </c>
      <c r="Q38">
        <f t="shared" si="7"/>
        <v>228</v>
      </c>
      <c r="R38">
        <f t="shared" si="7"/>
        <v>234</v>
      </c>
      <c r="S38">
        <f t="shared" si="7"/>
        <v>240</v>
      </c>
      <c r="T38">
        <f t="shared" si="7"/>
        <v>246</v>
      </c>
      <c r="U38" s="32">
        <f t="shared" si="7"/>
        <v>252</v>
      </c>
      <c r="V38" s="32">
        <f t="shared" si="8"/>
        <v>264</v>
      </c>
    </row>
    <row r="39" spans="1:22" hidden="1">
      <c r="A39" s="721">
        <v>180</v>
      </c>
      <c r="B39" s="701"/>
      <c r="C39" s="701"/>
      <c r="D39" s="701"/>
      <c r="E39">
        <f t="shared" si="9"/>
        <v>186</v>
      </c>
      <c r="F39">
        <f t="shared" si="7"/>
        <v>192</v>
      </c>
      <c r="G39">
        <f t="shared" si="7"/>
        <v>198</v>
      </c>
      <c r="H39">
        <f t="shared" si="7"/>
        <v>204</v>
      </c>
      <c r="I39">
        <f t="shared" si="7"/>
        <v>210</v>
      </c>
      <c r="J39">
        <f t="shared" si="7"/>
        <v>216</v>
      </c>
      <c r="K39">
        <f t="shared" si="7"/>
        <v>222</v>
      </c>
      <c r="L39">
        <f t="shared" si="7"/>
        <v>228</v>
      </c>
      <c r="M39">
        <f t="shared" si="7"/>
        <v>234</v>
      </c>
      <c r="N39">
        <f t="shared" si="7"/>
        <v>240</v>
      </c>
      <c r="O39">
        <f t="shared" si="7"/>
        <v>246</v>
      </c>
      <c r="P39">
        <f t="shared" si="7"/>
        <v>252</v>
      </c>
      <c r="Q39">
        <f t="shared" si="7"/>
        <v>258</v>
      </c>
      <c r="R39">
        <f t="shared" si="7"/>
        <v>264</v>
      </c>
      <c r="S39">
        <f t="shared" si="7"/>
        <v>270</v>
      </c>
      <c r="T39">
        <f t="shared" si="7"/>
        <v>276</v>
      </c>
      <c r="U39" s="32">
        <f t="shared" si="7"/>
        <v>282</v>
      </c>
      <c r="V39" s="32">
        <f t="shared" si="8"/>
        <v>294</v>
      </c>
    </row>
    <row r="40" spans="1:22" hidden="1">
      <c r="A40" s="721">
        <v>210</v>
      </c>
      <c r="B40" s="701"/>
      <c r="C40" s="701"/>
      <c r="D40" s="701"/>
      <c r="E40">
        <f t="shared" si="9"/>
        <v>216</v>
      </c>
      <c r="F40">
        <f t="shared" si="7"/>
        <v>222</v>
      </c>
      <c r="G40">
        <f t="shared" si="7"/>
        <v>228</v>
      </c>
      <c r="H40">
        <f t="shared" si="7"/>
        <v>234</v>
      </c>
      <c r="I40">
        <f t="shared" si="7"/>
        <v>240</v>
      </c>
      <c r="J40">
        <f t="shared" si="7"/>
        <v>246</v>
      </c>
      <c r="K40">
        <f t="shared" si="7"/>
        <v>252</v>
      </c>
      <c r="L40">
        <f t="shared" si="7"/>
        <v>258</v>
      </c>
      <c r="M40">
        <f t="shared" si="7"/>
        <v>264</v>
      </c>
      <c r="N40">
        <f t="shared" si="7"/>
        <v>270</v>
      </c>
      <c r="O40">
        <f t="shared" si="7"/>
        <v>276</v>
      </c>
      <c r="P40">
        <f t="shared" si="7"/>
        <v>282</v>
      </c>
      <c r="Q40">
        <f t="shared" si="7"/>
        <v>288</v>
      </c>
      <c r="R40">
        <f t="shared" si="7"/>
        <v>294</v>
      </c>
      <c r="S40">
        <f t="shared" si="7"/>
        <v>300</v>
      </c>
      <c r="T40">
        <f t="shared" si="7"/>
        <v>306</v>
      </c>
      <c r="U40" s="32">
        <f t="shared" si="7"/>
        <v>312</v>
      </c>
      <c r="V40" s="32">
        <f t="shared" si="8"/>
        <v>324</v>
      </c>
    </row>
    <row r="41" spans="1:22" hidden="1">
      <c r="A41" s="721">
        <v>240</v>
      </c>
      <c r="B41" s="701"/>
      <c r="C41" s="701"/>
      <c r="D41" s="701"/>
      <c r="E41">
        <f t="shared" si="9"/>
        <v>246</v>
      </c>
      <c r="F41">
        <f t="shared" si="7"/>
        <v>252</v>
      </c>
      <c r="G41">
        <f t="shared" si="7"/>
        <v>258</v>
      </c>
      <c r="H41">
        <f t="shared" si="7"/>
        <v>264</v>
      </c>
      <c r="I41">
        <f t="shared" si="7"/>
        <v>270</v>
      </c>
      <c r="J41">
        <f t="shared" si="7"/>
        <v>276</v>
      </c>
      <c r="K41">
        <f t="shared" si="7"/>
        <v>282</v>
      </c>
      <c r="L41">
        <f t="shared" si="7"/>
        <v>288</v>
      </c>
      <c r="M41">
        <f t="shared" si="7"/>
        <v>294</v>
      </c>
      <c r="N41">
        <f t="shared" si="7"/>
        <v>300</v>
      </c>
      <c r="O41">
        <f t="shared" si="7"/>
        <v>306</v>
      </c>
      <c r="P41">
        <f t="shared" si="7"/>
        <v>312</v>
      </c>
      <c r="Q41">
        <f t="shared" si="7"/>
        <v>318</v>
      </c>
      <c r="R41">
        <f t="shared" si="7"/>
        <v>324</v>
      </c>
      <c r="S41">
        <f t="shared" si="7"/>
        <v>330</v>
      </c>
      <c r="T41">
        <f t="shared" si="7"/>
        <v>336</v>
      </c>
      <c r="U41" s="32">
        <f t="shared" si="7"/>
        <v>342</v>
      </c>
      <c r="V41" s="32">
        <f t="shared" si="8"/>
        <v>354</v>
      </c>
    </row>
    <row r="42" spans="1:22" hidden="1">
      <c r="A42" s="721">
        <v>270</v>
      </c>
      <c r="B42" s="701"/>
      <c r="C42" s="701"/>
      <c r="D42" s="701"/>
      <c r="E42">
        <f t="shared" si="9"/>
        <v>276</v>
      </c>
      <c r="F42">
        <f t="shared" si="7"/>
        <v>282</v>
      </c>
      <c r="G42">
        <f t="shared" si="7"/>
        <v>288</v>
      </c>
      <c r="H42">
        <f t="shared" si="7"/>
        <v>294</v>
      </c>
      <c r="I42">
        <f t="shared" si="7"/>
        <v>300</v>
      </c>
      <c r="J42">
        <f t="shared" si="7"/>
        <v>306</v>
      </c>
      <c r="K42">
        <f t="shared" si="7"/>
        <v>312</v>
      </c>
      <c r="L42">
        <f t="shared" si="7"/>
        <v>318</v>
      </c>
      <c r="M42">
        <f t="shared" si="7"/>
        <v>324</v>
      </c>
      <c r="N42">
        <f t="shared" si="7"/>
        <v>330</v>
      </c>
      <c r="O42">
        <f t="shared" si="7"/>
        <v>336</v>
      </c>
      <c r="P42">
        <f t="shared" si="7"/>
        <v>342</v>
      </c>
      <c r="Q42">
        <f t="shared" si="7"/>
        <v>348</v>
      </c>
      <c r="R42">
        <f t="shared" si="7"/>
        <v>354</v>
      </c>
      <c r="S42">
        <f t="shared" si="7"/>
        <v>360</v>
      </c>
      <c r="T42">
        <f t="shared" si="7"/>
        <v>366</v>
      </c>
      <c r="U42" s="32">
        <f t="shared" si="7"/>
        <v>372</v>
      </c>
      <c r="V42" s="32">
        <f t="shared" si="8"/>
        <v>384</v>
      </c>
    </row>
    <row r="43" spans="1:22" ht="19.5" hidden="1" thickBot="1">
      <c r="A43" s="741">
        <v>300</v>
      </c>
      <c r="B43" s="702"/>
      <c r="C43" s="702"/>
      <c r="D43" s="702"/>
      <c r="E43" s="33">
        <f t="shared" si="9"/>
        <v>306</v>
      </c>
      <c r="F43" s="33">
        <f t="shared" si="7"/>
        <v>312</v>
      </c>
      <c r="G43" s="33">
        <f t="shared" si="7"/>
        <v>318</v>
      </c>
      <c r="H43" s="33">
        <f t="shared" si="7"/>
        <v>324</v>
      </c>
      <c r="I43" s="33">
        <f t="shared" si="7"/>
        <v>330</v>
      </c>
      <c r="J43" s="33">
        <f t="shared" si="7"/>
        <v>336</v>
      </c>
      <c r="K43" s="33">
        <f t="shared" si="7"/>
        <v>342</v>
      </c>
      <c r="L43" s="33">
        <f t="shared" si="7"/>
        <v>348</v>
      </c>
      <c r="M43" s="33">
        <f t="shared" si="7"/>
        <v>354</v>
      </c>
      <c r="N43" s="33">
        <f t="shared" si="7"/>
        <v>360</v>
      </c>
      <c r="O43" s="33">
        <f t="shared" si="7"/>
        <v>366</v>
      </c>
      <c r="P43" s="33">
        <f t="shared" si="7"/>
        <v>372</v>
      </c>
      <c r="Q43" s="33">
        <f t="shared" si="7"/>
        <v>378</v>
      </c>
      <c r="R43" s="33">
        <f t="shared" si="7"/>
        <v>384</v>
      </c>
      <c r="S43" s="33">
        <f t="shared" si="7"/>
        <v>390</v>
      </c>
      <c r="T43" s="33">
        <f t="shared" si="7"/>
        <v>396</v>
      </c>
      <c r="U43" s="34">
        <f t="shared" ref="U43:V44" si="10">$A43+U$27</f>
        <v>402</v>
      </c>
      <c r="V43" s="34">
        <f t="shared" si="10"/>
        <v>414</v>
      </c>
    </row>
    <row r="44" spans="1:22" ht="19.5" hidden="1" thickBot="1">
      <c r="A44" s="691">
        <v>360</v>
      </c>
      <c r="B44" s="692"/>
      <c r="C44" s="692"/>
      <c r="D44" s="693"/>
      <c r="E44" s="33">
        <f t="shared" si="9"/>
        <v>366</v>
      </c>
      <c r="F44" s="33">
        <f t="shared" si="9"/>
        <v>372</v>
      </c>
      <c r="G44" s="33">
        <f t="shared" si="9"/>
        <v>378</v>
      </c>
      <c r="H44" s="33">
        <f t="shared" si="9"/>
        <v>384</v>
      </c>
      <c r="I44" s="33">
        <f t="shared" si="9"/>
        <v>390</v>
      </c>
      <c r="J44" s="33">
        <f t="shared" si="9"/>
        <v>396</v>
      </c>
      <c r="K44" s="33">
        <f t="shared" si="9"/>
        <v>402</v>
      </c>
      <c r="L44" s="33">
        <f t="shared" si="9"/>
        <v>408</v>
      </c>
      <c r="M44" s="33">
        <f t="shared" si="9"/>
        <v>414</v>
      </c>
      <c r="N44" s="33">
        <f t="shared" si="9"/>
        <v>420</v>
      </c>
      <c r="O44" s="33">
        <f t="shared" si="9"/>
        <v>426</v>
      </c>
      <c r="P44" s="33">
        <f t="shared" si="9"/>
        <v>432</v>
      </c>
      <c r="Q44" s="33">
        <f t="shared" si="9"/>
        <v>438</v>
      </c>
      <c r="R44" s="33">
        <f t="shared" si="9"/>
        <v>444</v>
      </c>
      <c r="S44" s="33">
        <f t="shared" si="9"/>
        <v>450</v>
      </c>
      <c r="T44" s="33">
        <f t="shared" si="9"/>
        <v>456</v>
      </c>
      <c r="U44" s="34">
        <f t="shared" si="10"/>
        <v>462</v>
      </c>
      <c r="V44" s="34">
        <f t="shared" si="10"/>
        <v>474</v>
      </c>
    </row>
    <row r="45" spans="1:22" ht="19.5" hidden="1" thickBot="1">
      <c r="A45" s="260"/>
      <c r="D45" s="32"/>
    </row>
    <row r="46" spans="1:22" ht="33.75" thickBot="1">
      <c r="A46" s="583" t="s">
        <v>223</v>
      </c>
      <c r="D46" s="32"/>
    </row>
    <row r="47" spans="1:22">
      <c r="A47" s="726" t="s">
        <v>8</v>
      </c>
      <c r="B47" s="724"/>
      <c r="C47" s="724"/>
      <c r="D47" s="261" t="s">
        <v>0</v>
      </c>
      <c r="E47" s="262">
        <v>10</v>
      </c>
      <c r="F47" s="263">
        <v>20</v>
      </c>
      <c r="G47" s="263">
        <v>30</v>
      </c>
      <c r="H47" s="263">
        <v>40</v>
      </c>
      <c r="I47" s="263">
        <v>50</v>
      </c>
      <c r="J47" s="263">
        <v>60</v>
      </c>
      <c r="K47" s="263">
        <v>70</v>
      </c>
      <c r="L47" s="263">
        <v>80</v>
      </c>
      <c r="M47" s="263">
        <v>90</v>
      </c>
      <c r="N47" s="263">
        <v>100</v>
      </c>
      <c r="O47" s="263">
        <v>110</v>
      </c>
      <c r="P47" s="263">
        <v>120</v>
      </c>
      <c r="Q47" s="263">
        <v>130</v>
      </c>
      <c r="R47" s="263">
        <v>140</v>
      </c>
      <c r="S47" s="263">
        <v>150</v>
      </c>
      <c r="T47" s="263">
        <v>160</v>
      </c>
      <c r="U47" s="263">
        <v>170</v>
      </c>
      <c r="V47" s="15">
        <v>190</v>
      </c>
    </row>
    <row r="48" spans="1:22" ht="19.5" thickBot="1">
      <c r="A48" s="741" t="s">
        <v>2</v>
      </c>
      <c r="B48" s="702"/>
      <c r="C48" s="702"/>
      <c r="D48" s="34" t="s">
        <v>1</v>
      </c>
      <c r="E48" s="33">
        <v>6</v>
      </c>
      <c r="F48" s="264">
        <v>12</v>
      </c>
      <c r="G48" s="264">
        <v>18</v>
      </c>
      <c r="H48" s="264">
        <v>24</v>
      </c>
      <c r="I48" s="264">
        <v>30</v>
      </c>
      <c r="J48" s="264">
        <v>36</v>
      </c>
      <c r="K48" s="264">
        <v>42</v>
      </c>
      <c r="L48" s="264">
        <v>48</v>
      </c>
      <c r="M48" s="264">
        <v>54</v>
      </c>
      <c r="N48" s="264">
        <v>60</v>
      </c>
      <c r="O48" s="264">
        <v>66</v>
      </c>
      <c r="P48" s="264">
        <v>72</v>
      </c>
      <c r="Q48" s="264">
        <v>78</v>
      </c>
      <c r="R48" s="264">
        <v>84</v>
      </c>
      <c r="S48" s="264">
        <v>90</v>
      </c>
      <c r="T48" s="264">
        <v>96</v>
      </c>
      <c r="U48" s="264">
        <v>102</v>
      </c>
      <c r="V48" s="69">
        <f>V27</f>
        <v>114</v>
      </c>
    </row>
    <row r="49" spans="1:22" ht="19.5" thickBot="1">
      <c r="A49" s="654">
        <v>15</v>
      </c>
      <c r="B49" s="659"/>
      <c r="C49" s="659"/>
      <c r="D49" s="707"/>
      <c r="E49" s="298">
        <f t="shared" ref="E49:V49" si="11">IF(E28&gt;450,8,IF(E28&gt;300,6,IF(E28&gt;270,5,IF(E28&gt;240,3.5,IF(E28&gt;150,3,IF(E28&gt;45,2,1))))))</f>
        <v>1</v>
      </c>
      <c r="F49" s="299">
        <f t="shared" si="11"/>
        <v>1</v>
      </c>
      <c r="G49" s="299">
        <f t="shared" si="11"/>
        <v>1</v>
      </c>
      <c r="H49" s="300">
        <f t="shared" si="11"/>
        <v>1</v>
      </c>
      <c r="I49" s="301">
        <f t="shared" si="11"/>
        <v>1</v>
      </c>
      <c r="J49" s="298">
        <f t="shared" si="11"/>
        <v>2</v>
      </c>
      <c r="K49" s="299">
        <f t="shared" si="11"/>
        <v>2</v>
      </c>
      <c r="L49" s="299">
        <f t="shared" si="11"/>
        <v>2</v>
      </c>
      <c r="M49" s="299">
        <f t="shared" si="11"/>
        <v>2</v>
      </c>
      <c r="N49" s="299">
        <f t="shared" si="11"/>
        <v>2</v>
      </c>
      <c r="O49" s="299">
        <f t="shared" si="11"/>
        <v>2</v>
      </c>
      <c r="P49" s="299">
        <f t="shared" si="11"/>
        <v>2</v>
      </c>
      <c r="Q49" s="299">
        <f t="shared" si="11"/>
        <v>2</v>
      </c>
      <c r="R49" s="299">
        <f t="shared" si="11"/>
        <v>2</v>
      </c>
      <c r="S49" s="299">
        <f t="shared" si="11"/>
        <v>2</v>
      </c>
      <c r="T49" s="299">
        <f t="shared" si="11"/>
        <v>2</v>
      </c>
      <c r="U49" s="302">
        <f t="shared" si="11"/>
        <v>2</v>
      </c>
      <c r="V49" s="303">
        <f t="shared" si="11"/>
        <v>2</v>
      </c>
    </row>
    <row r="50" spans="1:22" ht="20.25" thickTop="1" thickBot="1">
      <c r="A50" s="655">
        <v>25</v>
      </c>
      <c r="B50" s="660"/>
      <c r="C50" s="660"/>
      <c r="D50" s="754"/>
      <c r="E50" s="304">
        <f t="shared" ref="E50:V50" si="12">IF(E29&gt;450,8,IF(E29&gt;300,6,IF(E29&gt;270,5,IF(E29&gt;240,3.5,IF(E29&gt;150,3,IF(E29&gt;45,2,1))))))</f>
        <v>1</v>
      </c>
      <c r="F50" s="305">
        <f t="shared" si="12"/>
        <v>1</v>
      </c>
      <c r="G50" s="306">
        <f t="shared" si="12"/>
        <v>1</v>
      </c>
      <c r="H50" s="298">
        <f t="shared" si="12"/>
        <v>2</v>
      </c>
      <c r="I50" s="299">
        <f t="shared" si="12"/>
        <v>2</v>
      </c>
      <c r="J50" s="307">
        <f t="shared" si="12"/>
        <v>2</v>
      </c>
      <c r="K50" s="307">
        <f t="shared" si="12"/>
        <v>2</v>
      </c>
      <c r="L50" s="307">
        <f t="shared" si="12"/>
        <v>2</v>
      </c>
      <c r="M50" s="307">
        <f t="shared" si="12"/>
        <v>2</v>
      </c>
      <c r="N50" s="307">
        <f t="shared" si="12"/>
        <v>2</v>
      </c>
      <c r="O50" s="307">
        <f t="shared" si="12"/>
        <v>2</v>
      </c>
      <c r="P50" s="307">
        <f t="shared" si="12"/>
        <v>2</v>
      </c>
      <c r="Q50" s="307">
        <f t="shared" si="12"/>
        <v>2</v>
      </c>
      <c r="R50" s="307">
        <f t="shared" si="12"/>
        <v>2</v>
      </c>
      <c r="S50" s="307">
        <f t="shared" si="12"/>
        <v>2</v>
      </c>
      <c r="T50" s="307">
        <f t="shared" si="12"/>
        <v>2</v>
      </c>
      <c r="U50" s="308">
        <f t="shared" si="12"/>
        <v>2</v>
      </c>
      <c r="V50" s="309">
        <f t="shared" si="12"/>
        <v>2</v>
      </c>
    </row>
    <row r="51" spans="1:22" ht="20.25" thickTop="1" thickBot="1">
      <c r="A51" s="655">
        <v>35</v>
      </c>
      <c r="B51" s="660"/>
      <c r="C51" s="660"/>
      <c r="D51" s="754"/>
      <c r="E51" s="310">
        <f t="shared" ref="E51:V51" si="13">IF(E30&gt;450,8,IF(E30&gt;300,6,IF(E30&gt;270,5,IF(E30&gt;240,3.5,IF(E30&gt;150,3,IF(E30&gt;45,2,1))))))</f>
        <v>1</v>
      </c>
      <c r="F51" s="298">
        <f t="shared" si="13"/>
        <v>2</v>
      </c>
      <c r="G51" s="299">
        <f t="shared" si="13"/>
        <v>2</v>
      </c>
      <c r="H51" s="307">
        <f t="shared" si="13"/>
        <v>2</v>
      </c>
      <c r="I51" s="307">
        <f t="shared" si="13"/>
        <v>2</v>
      </c>
      <c r="J51" s="307">
        <f t="shared" si="13"/>
        <v>2</v>
      </c>
      <c r="K51" s="307">
        <f t="shared" si="13"/>
        <v>2</v>
      </c>
      <c r="L51" s="307">
        <f t="shared" si="13"/>
        <v>2</v>
      </c>
      <c r="M51" s="307">
        <f t="shared" si="13"/>
        <v>2</v>
      </c>
      <c r="N51" s="307">
        <f t="shared" si="13"/>
        <v>2</v>
      </c>
      <c r="O51" s="307">
        <f t="shared" si="13"/>
        <v>2</v>
      </c>
      <c r="P51" s="307">
        <f t="shared" si="13"/>
        <v>2</v>
      </c>
      <c r="Q51" s="307">
        <f t="shared" si="13"/>
        <v>2</v>
      </c>
      <c r="R51" s="307">
        <f t="shared" si="13"/>
        <v>2</v>
      </c>
      <c r="S51" s="307">
        <f t="shared" si="13"/>
        <v>2</v>
      </c>
      <c r="T51" s="307">
        <f t="shared" si="13"/>
        <v>2</v>
      </c>
      <c r="U51" s="308">
        <f t="shared" si="13"/>
        <v>2</v>
      </c>
      <c r="V51" s="311">
        <f t="shared" si="13"/>
        <v>2</v>
      </c>
    </row>
    <row r="52" spans="1:22" ht="20.25" thickTop="1" thickBot="1">
      <c r="A52" s="655">
        <v>45</v>
      </c>
      <c r="B52" s="660"/>
      <c r="C52" s="660"/>
      <c r="D52" s="754"/>
      <c r="E52" s="298">
        <f t="shared" ref="E52:V52" si="14">IF(E31&gt;450,8,IF(E31&gt;300,6,IF(E31&gt;270,5,IF(E31&gt;240,3.5,IF(E31&gt;150,3,IF(E31&gt;45,2,1))))))</f>
        <v>2</v>
      </c>
      <c r="F52" s="307">
        <f t="shared" si="14"/>
        <v>2</v>
      </c>
      <c r="G52" s="307">
        <f t="shared" si="14"/>
        <v>2</v>
      </c>
      <c r="H52" s="307">
        <f t="shared" si="14"/>
        <v>2</v>
      </c>
      <c r="I52" s="307">
        <f t="shared" si="14"/>
        <v>2</v>
      </c>
      <c r="J52" s="307">
        <f t="shared" si="14"/>
        <v>2</v>
      </c>
      <c r="K52" s="307">
        <f t="shared" si="14"/>
        <v>2</v>
      </c>
      <c r="L52" s="307">
        <f t="shared" si="14"/>
        <v>2</v>
      </c>
      <c r="M52" s="307">
        <f t="shared" si="14"/>
        <v>2</v>
      </c>
      <c r="N52" s="307">
        <f t="shared" si="14"/>
        <v>2</v>
      </c>
      <c r="O52" s="307">
        <f t="shared" si="14"/>
        <v>2</v>
      </c>
      <c r="P52" s="307">
        <f t="shared" si="14"/>
        <v>2</v>
      </c>
      <c r="Q52" s="307">
        <f t="shared" si="14"/>
        <v>2</v>
      </c>
      <c r="R52" s="307">
        <f t="shared" si="14"/>
        <v>2</v>
      </c>
      <c r="S52" s="307">
        <f t="shared" si="14"/>
        <v>2</v>
      </c>
      <c r="T52" s="305">
        <f t="shared" si="14"/>
        <v>2</v>
      </c>
      <c r="U52" s="306">
        <f t="shared" si="14"/>
        <v>2</v>
      </c>
      <c r="V52" s="312">
        <f t="shared" si="14"/>
        <v>3</v>
      </c>
    </row>
    <row r="53" spans="1:22" ht="20.25" thickTop="1" thickBot="1">
      <c r="A53" s="655">
        <v>60</v>
      </c>
      <c r="B53" s="660"/>
      <c r="C53" s="660"/>
      <c r="D53" s="754"/>
      <c r="E53" s="304">
        <f t="shared" ref="E53:V53" si="15">IF(E32&gt;450,8,IF(E32&gt;300,6,IF(E32&gt;270,5,IF(E32&gt;240,3.5,IF(E32&gt;150,3,IF(E32&gt;45,2,1))))))</f>
        <v>2</v>
      </c>
      <c r="F53" s="307">
        <f t="shared" si="15"/>
        <v>2</v>
      </c>
      <c r="G53" s="307">
        <f t="shared" si="15"/>
        <v>2</v>
      </c>
      <c r="H53" s="307">
        <f t="shared" si="15"/>
        <v>2</v>
      </c>
      <c r="I53" s="307">
        <f t="shared" si="15"/>
        <v>2</v>
      </c>
      <c r="J53" s="307">
        <f t="shared" si="15"/>
        <v>2</v>
      </c>
      <c r="K53" s="307">
        <f t="shared" si="15"/>
        <v>2</v>
      </c>
      <c r="L53" s="307">
        <f t="shared" si="15"/>
        <v>2</v>
      </c>
      <c r="M53" s="307">
        <f t="shared" si="15"/>
        <v>2</v>
      </c>
      <c r="N53" s="307">
        <f t="shared" si="15"/>
        <v>2</v>
      </c>
      <c r="O53" s="307">
        <f t="shared" si="15"/>
        <v>2</v>
      </c>
      <c r="P53" s="307">
        <f t="shared" si="15"/>
        <v>2</v>
      </c>
      <c r="Q53" s="305">
        <f t="shared" si="15"/>
        <v>2</v>
      </c>
      <c r="R53" s="305">
        <f t="shared" si="15"/>
        <v>2</v>
      </c>
      <c r="S53" s="306">
        <f t="shared" si="15"/>
        <v>2</v>
      </c>
      <c r="T53" s="298">
        <f t="shared" si="15"/>
        <v>3</v>
      </c>
      <c r="U53" s="302">
        <f t="shared" si="15"/>
        <v>3</v>
      </c>
      <c r="V53" s="309">
        <f t="shared" si="15"/>
        <v>3</v>
      </c>
    </row>
    <row r="54" spans="1:22" ht="20.25" thickTop="1" thickBot="1">
      <c r="A54" s="655">
        <v>75</v>
      </c>
      <c r="B54" s="660"/>
      <c r="C54" s="660"/>
      <c r="D54" s="754"/>
      <c r="E54" s="304">
        <f t="shared" ref="E54:V54" si="16">IF(E33&gt;450,8,IF(E33&gt;300,6,IF(E33&gt;270,5,IF(E33&gt;240,3.5,IF(E33&gt;150,3,IF(E33&gt;45,2,1))))))</f>
        <v>2</v>
      </c>
      <c r="F54" s="307">
        <f t="shared" si="16"/>
        <v>2</v>
      </c>
      <c r="G54" s="307">
        <f t="shared" si="16"/>
        <v>2</v>
      </c>
      <c r="H54" s="307">
        <f t="shared" si="16"/>
        <v>2</v>
      </c>
      <c r="I54" s="307">
        <f t="shared" si="16"/>
        <v>2</v>
      </c>
      <c r="J54" s="307">
        <f t="shared" si="16"/>
        <v>2</v>
      </c>
      <c r="K54" s="307">
        <f t="shared" si="16"/>
        <v>2</v>
      </c>
      <c r="L54" s="307">
        <f t="shared" si="16"/>
        <v>2</v>
      </c>
      <c r="M54" s="307">
        <f t="shared" si="16"/>
        <v>2</v>
      </c>
      <c r="N54" s="307">
        <f t="shared" si="16"/>
        <v>2</v>
      </c>
      <c r="O54" s="305">
        <f t="shared" si="16"/>
        <v>2</v>
      </c>
      <c r="P54" s="306">
        <f t="shared" si="16"/>
        <v>2</v>
      </c>
      <c r="Q54" s="298">
        <f t="shared" si="16"/>
        <v>3</v>
      </c>
      <c r="R54" s="299">
        <f t="shared" si="16"/>
        <v>3</v>
      </c>
      <c r="S54" s="299">
        <f t="shared" si="16"/>
        <v>3</v>
      </c>
      <c r="T54" s="307">
        <f t="shared" si="16"/>
        <v>3</v>
      </c>
      <c r="U54" s="308">
        <f t="shared" si="16"/>
        <v>3</v>
      </c>
      <c r="V54" s="309">
        <f t="shared" si="16"/>
        <v>3</v>
      </c>
    </row>
    <row r="55" spans="1:22" ht="20.25" thickTop="1" thickBot="1">
      <c r="A55" s="655">
        <v>90</v>
      </c>
      <c r="B55" s="660"/>
      <c r="C55" s="660"/>
      <c r="D55" s="754"/>
      <c r="E55" s="304">
        <f t="shared" ref="E55:V55" si="17">IF(E34&gt;450,8,IF(E34&gt;300,6,IF(E34&gt;270,5,IF(E34&gt;240,3.5,IF(E34&gt;150,3,IF(E34&gt;45,2,1))))))</f>
        <v>2</v>
      </c>
      <c r="F55" s="307">
        <f t="shared" si="17"/>
        <v>2</v>
      </c>
      <c r="G55" s="307">
        <f t="shared" si="17"/>
        <v>2</v>
      </c>
      <c r="H55" s="307">
        <f t="shared" si="17"/>
        <v>2</v>
      </c>
      <c r="I55" s="307">
        <f t="shared" si="17"/>
        <v>2</v>
      </c>
      <c r="J55" s="307">
        <f t="shared" si="17"/>
        <v>2</v>
      </c>
      <c r="K55" s="307">
        <f t="shared" si="17"/>
        <v>2</v>
      </c>
      <c r="L55" s="305">
        <f t="shared" si="17"/>
        <v>2</v>
      </c>
      <c r="M55" s="305">
        <f t="shared" si="17"/>
        <v>2</v>
      </c>
      <c r="N55" s="306">
        <f t="shared" si="17"/>
        <v>2</v>
      </c>
      <c r="O55" s="298">
        <f t="shared" si="17"/>
        <v>3</v>
      </c>
      <c r="P55" s="299">
        <f t="shared" si="17"/>
        <v>3</v>
      </c>
      <c r="Q55" s="307">
        <f t="shared" si="17"/>
        <v>3</v>
      </c>
      <c r="R55" s="307">
        <f t="shared" si="17"/>
        <v>3</v>
      </c>
      <c r="S55" s="307">
        <f t="shared" si="17"/>
        <v>3</v>
      </c>
      <c r="T55" s="307">
        <f t="shared" si="17"/>
        <v>3</v>
      </c>
      <c r="U55" s="308">
        <f t="shared" si="17"/>
        <v>3</v>
      </c>
      <c r="V55" s="309">
        <f t="shared" si="17"/>
        <v>3</v>
      </c>
    </row>
    <row r="56" spans="1:22" ht="20.25" thickTop="1" thickBot="1">
      <c r="A56" s="655">
        <v>105</v>
      </c>
      <c r="B56" s="660"/>
      <c r="C56" s="660"/>
      <c r="D56" s="754"/>
      <c r="E56" s="304">
        <f t="shared" ref="E56:V56" si="18">IF(E35&gt;450,8,IF(E35&gt;300,6,IF(E35&gt;270,5,IF(E35&gt;240,3.5,IF(E35&gt;150,3,IF(E35&gt;45,2,1))))))</f>
        <v>2</v>
      </c>
      <c r="F56" s="307">
        <f t="shared" si="18"/>
        <v>2</v>
      </c>
      <c r="G56" s="307">
        <f t="shared" si="18"/>
        <v>2</v>
      </c>
      <c r="H56" s="307">
        <f t="shared" si="18"/>
        <v>2</v>
      </c>
      <c r="I56" s="307">
        <f t="shared" si="18"/>
        <v>2</v>
      </c>
      <c r="J56" s="305">
        <f t="shared" si="18"/>
        <v>2</v>
      </c>
      <c r="K56" s="306">
        <f t="shared" si="18"/>
        <v>2</v>
      </c>
      <c r="L56" s="298">
        <f t="shared" si="18"/>
        <v>3</v>
      </c>
      <c r="M56" s="299">
        <f t="shared" si="18"/>
        <v>3</v>
      </c>
      <c r="N56" s="299">
        <f t="shared" si="18"/>
        <v>3</v>
      </c>
      <c r="O56" s="307">
        <f t="shared" si="18"/>
        <v>3</v>
      </c>
      <c r="P56" s="307">
        <f t="shared" si="18"/>
        <v>3</v>
      </c>
      <c r="Q56" s="307">
        <f t="shared" si="18"/>
        <v>3</v>
      </c>
      <c r="R56" s="307">
        <f t="shared" si="18"/>
        <v>3</v>
      </c>
      <c r="S56" s="307">
        <f t="shared" si="18"/>
        <v>3</v>
      </c>
      <c r="T56" s="307">
        <f t="shared" si="18"/>
        <v>3</v>
      </c>
      <c r="U56" s="308">
        <f t="shared" si="18"/>
        <v>3</v>
      </c>
      <c r="V56" s="309">
        <f t="shared" si="18"/>
        <v>3</v>
      </c>
    </row>
    <row r="57" spans="1:22" ht="20.25" thickTop="1" thickBot="1">
      <c r="A57" s="655">
        <v>120</v>
      </c>
      <c r="B57" s="660"/>
      <c r="C57" s="660"/>
      <c r="D57" s="754"/>
      <c r="E57" s="304">
        <f t="shared" ref="E57:V57" si="19">IF(E36&gt;450,8,IF(E36&gt;300,6,IF(E36&gt;270,5,IF(E36&gt;240,3.5,IF(E36&gt;150,3,IF(E36&gt;45,2,1))))))</f>
        <v>2</v>
      </c>
      <c r="F57" s="307">
        <f t="shared" si="19"/>
        <v>2</v>
      </c>
      <c r="G57" s="305">
        <f t="shared" si="19"/>
        <v>2</v>
      </c>
      <c r="H57" s="305">
        <f t="shared" si="19"/>
        <v>2</v>
      </c>
      <c r="I57" s="306">
        <f t="shared" si="19"/>
        <v>2</v>
      </c>
      <c r="J57" s="298">
        <f t="shared" si="19"/>
        <v>3</v>
      </c>
      <c r="K57" s="299">
        <f t="shared" si="19"/>
        <v>3</v>
      </c>
      <c r="L57" s="307">
        <f t="shared" si="19"/>
        <v>3</v>
      </c>
      <c r="M57" s="307">
        <f t="shared" si="19"/>
        <v>3</v>
      </c>
      <c r="N57" s="307">
        <f t="shared" si="19"/>
        <v>3</v>
      </c>
      <c r="O57" s="307">
        <f t="shared" si="19"/>
        <v>3</v>
      </c>
      <c r="P57" s="307">
        <f t="shared" si="19"/>
        <v>3</v>
      </c>
      <c r="Q57" s="307">
        <f t="shared" si="19"/>
        <v>3</v>
      </c>
      <c r="R57" s="307">
        <f t="shared" si="19"/>
        <v>3</v>
      </c>
      <c r="S57" s="307">
        <f t="shared" si="19"/>
        <v>3</v>
      </c>
      <c r="T57" s="307">
        <f t="shared" si="19"/>
        <v>3</v>
      </c>
      <c r="U57" s="308">
        <f t="shared" si="19"/>
        <v>3</v>
      </c>
      <c r="V57" s="311">
        <f t="shared" si="19"/>
        <v>3</v>
      </c>
    </row>
    <row r="58" spans="1:22" ht="20.25" thickTop="1" thickBot="1">
      <c r="A58" s="655">
        <v>135</v>
      </c>
      <c r="B58" s="660"/>
      <c r="C58" s="660"/>
      <c r="D58" s="754"/>
      <c r="E58" s="313">
        <f t="shared" ref="E58:V58" si="20">IF(E37&gt;450,8,IF(E37&gt;300,6,IF(E37&gt;270,5,IF(E37&gt;240,3.5,IF(E37&gt;150,3,IF(E37&gt;45,2,1))))))</f>
        <v>2</v>
      </c>
      <c r="F58" s="306">
        <f t="shared" si="20"/>
        <v>2</v>
      </c>
      <c r="G58" s="298">
        <f t="shared" si="20"/>
        <v>3</v>
      </c>
      <c r="H58" s="299">
        <f t="shared" si="20"/>
        <v>3</v>
      </c>
      <c r="I58" s="299">
        <f t="shared" si="20"/>
        <v>3</v>
      </c>
      <c r="J58" s="307">
        <f t="shared" si="20"/>
        <v>3</v>
      </c>
      <c r="K58" s="307">
        <f t="shared" si="20"/>
        <v>3</v>
      </c>
      <c r="L58" s="307">
        <f t="shared" si="20"/>
        <v>3</v>
      </c>
      <c r="M58" s="307">
        <f t="shared" si="20"/>
        <v>3</v>
      </c>
      <c r="N58" s="307">
        <f t="shared" si="20"/>
        <v>3</v>
      </c>
      <c r="O58" s="307">
        <f t="shared" si="20"/>
        <v>3</v>
      </c>
      <c r="P58" s="307">
        <f t="shared" si="20"/>
        <v>3</v>
      </c>
      <c r="Q58" s="307">
        <f t="shared" si="20"/>
        <v>3</v>
      </c>
      <c r="R58" s="307">
        <f t="shared" si="20"/>
        <v>3</v>
      </c>
      <c r="S58" s="307">
        <f t="shared" si="20"/>
        <v>3</v>
      </c>
      <c r="T58" s="305">
        <f t="shared" si="20"/>
        <v>3</v>
      </c>
      <c r="U58" s="306">
        <f t="shared" si="20"/>
        <v>3</v>
      </c>
      <c r="V58" s="312">
        <f t="shared" si="20"/>
        <v>3.5</v>
      </c>
    </row>
    <row r="59" spans="1:22" ht="20.25" thickTop="1" thickBot="1">
      <c r="A59" s="655">
        <v>150</v>
      </c>
      <c r="B59" s="660"/>
      <c r="C59" s="660"/>
      <c r="D59" s="754"/>
      <c r="E59" s="298">
        <f t="shared" ref="E59:V59" si="21">IF(E38&gt;450,8,IF(E38&gt;300,6,IF(E38&gt;270,5,IF(E38&gt;240,3.5,IF(E38&gt;150,3,IF(E38&gt;45,2,1))))))</f>
        <v>3</v>
      </c>
      <c r="F59" s="299">
        <f t="shared" si="21"/>
        <v>3</v>
      </c>
      <c r="G59" s="307">
        <f t="shared" si="21"/>
        <v>3</v>
      </c>
      <c r="H59" s="307">
        <f t="shared" si="21"/>
        <v>3</v>
      </c>
      <c r="I59" s="307">
        <f t="shared" si="21"/>
        <v>3</v>
      </c>
      <c r="J59" s="307">
        <f t="shared" si="21"/>
        <v>3</v>
      </c>
      <c r="K59" s="307">
        <f t="shared" si="21"/>
        <v>3</v>
      </c>
      <c r="L59" s="307">
        <f t="shared" si="21"/>
        <v>3</v>
      </c>
      <c r="M59" s="307">
        <f t="shared" si="21"/>
        <v>3</v>
      </c>
      <c r="N59" s="307">
        <f t="shared" si="21"/>
        <v>3</v>
      </c>
      <c r="O59" s="305">
        <f t="shared" si="21"/>
        <v>3</v>
      </c>
      <c r="P59" s="305">
        <f t="shared" si="21"/>
        <v>3</v>
      </c>
      <c r="Q59" s="305">
        <f t="shared" si="21"/>
        <v>3</v>
      </c>
      <c r="R59" s="305">
        <f t="shared" si="21"/>
        <v>3</v>
      </c>
      <c r="S59" s="306">
        <f t="shared" si="21"/>
        <v>3</v>
      </c>
      <c r="T59" s="314">
        <f t="shared" si="21"/>
        <v>3.5</v>
      </c>
      <c r="U59" s="315">
        <f t="shared" si="21"/>
        <v>3.5</v>
      </c>
      <c r="V59" s="311">
        <f t="shared" si="21"/>
        <v>3.5</v>
      </c>
    </row>
    <row r="60" spans="1:22" ht="20.25" thickTop="1" thickBot="1">
      <c r="A60" s="655">
        <v>180</v>
      </c>
      <c r="B60" s="660"/>
      <c r="C60" s="660"/>
      <c r="D60" s="754"/>
      <c r="E60" s="304">
        <f t="shared" ref="E60:V60" si="22">IF(E39&gt;450,8,IF(E39&gt;300,6,IF(E39&gt;270,5,IF(E39&gt;240,3.5,IF(E39&gt;150,3,IF(E39&gt;45,2,1))))))</f>
        <v>3</v>
      </c>
      <c r="F60" s="307">
        <f t="shared" si="22"/>
        <v>3</v>
      </c>
      <c r="G60" s="307">
        <f t="shared" si="22"/>
        <v>3</v>
      </c>
      <c r="H60" s="307">
        <f t="shared" si="22"/>
        <v>3</v>
      </c>
      <c r="I60" s="307">
        <f t="shared" si="22"/>
        <v>3</v>
      </c>
      <c r="J60" s="305">
        <f t="shared" si="22"/>
        <v>3</v>
      </c>
      <c r="K60" s="305">
        <f t="shared" si="22"/>
        <v>3</v>
      </c>
      <c r="L60" s="305">
        <f t="shared" si="22"/>
        <v>3</v>
      </c>
      <c r="M60" s="305">
        <f t="shared" si="22"/>
        <v>3</v>
      </c>
      <c r="N60" s="306">
        <f t="shared" si="22"/>
        <v>3</v>
      </c>
      <c r="O60" s="316">
        <f t="shared" si="22"/>
        <v>3.5</v>
      </c>
      <c r="P60" s="317">
        <f t="shared" si="22"/>
        <v>3.5</v>
      </c>
      <c r="Q60" s="317">
        <f t="shared" si="22"/>
        <v>3.5</v>
      </c>
      <c r="R60" s="317">
        <f t="shared" si="22"/>
        <v>3.5</v>
      </c>
      <c r="S60" s="318">
        <f t="shared" si="22"/>
        <v>3.5</v>
      </c>
      <c r="T60" s="316">
        <f t="shared" si="22"/>
        <v>5</v>
      </c>
      <c r="U60" s="319">
        <f t="shared" si="22"/>
        <v>5</v>
      </c>
      <c r="V60" s="320">
        <f t="shared" si="22"/>
        <v>5</v>
      </c>
    </row>
    <row r="61" spans="1:22" ht="20.25" thickTop="1" thickBot="1">
      <c r="A61" s="655">
        <v>210</v>
      </c>
      <c r="B61" s="660"/>
      <c r="C61" s="660"/>
      <c r="D61" s="754"/>
      <c r="E61" s="313">
        <f t="shared" ref="E61:V61" si="23">IF(E40&gt;450,8,IF(E40&gt;300,6,IF(E40&gt;270,5,IF(E40&gt;240,3.5,IF(E40&gt;150,3,IF(E40&gt;45,2,1))))))</f>
        <v>3</v>
      </c>
      <c r="F61" s="305">
        <f t="shared" si="23"/>
        <v>3</v>
      </c>
      <c r="G61" s="305">
        <f t="shared" si="23"/>
        <v>3</v>
      </c>
      <c r="H61" s="305">
        <f t="shared" si="23"/>
        <v>3</v>
      </c>
      <c r="I61" s="306">
        <f t="shared" si="23"/>
        <v>3</v>
      </c>
      <c r="J61" s="316">
        <f t="shared" si="23"/>
        <v>3.5</v>
      </c>
      <c r="K61" s="317">
        <f t="shared" si="23"/>
        <v>3.5</v>
      </c>
      <c r="L61" s="317">
        <f t="shared" si="23"/>
        <v>3.5</v>
      </c>
      <c r="M61" s="317">
        <f t="shared" si="23"/>
        <v>3.5</v>
      </c>
      <c r="N61" s="318">
        <f t="shared" si="23"/>
        <v>3.5</v>
      </c>
      <c r="O61" s="316">
        <f t="shared" si="23"/>
        <v>5</v>
      </c>
      <c r="P61" s="317">
        <f t="shared" si="23"/>
        <v>5</v>
      </c>
      <c r="Q61" s="317">
        <f t="shared" si="23"/>
        <v>5</v>
      </c>
      <c r="R61" s="317">
        <f t="shared" si="23"/>
        <v>5</v>
      </c>
      <c r="S61" s="318">
        <f t="shared" si="23"/>
        <v>5</v>
      </c>
      <c r="T61" s="298">
        <f t="shared" si="23"/>
        <v>6</v>
      </c>
      <c r="U61" s="302">
        <f t="shared" si="23"/>
        <v>6</v>
      </c>
      <c r="V61" s="303">
        <f t="shared" si="23"/>
        <v>6</v>
      </c>
    </row>
    <row r="62" spans="1:22" ht="20.25" thickTop="1" thickBot="1">
      <c r="A62" s="655">
        <v>240</v>
      </c>
      <c r="B62" s="660"/>
      <c r="C62" s="660"/>
      <c r="D62" s="754"/>
      <c r="E62" s="321">
        <f t="shared" ref="E62:V62" si="24">IF(E41&gt;450,8,IF(E41&gt;300,6,IF(E41&gt;270,5,IF(E41&gt;240,3.5,IF(E41&gt;150,3,IF(E41&gt;45,2,1))))))</f>
        <v>3.5</v>
      </c>
      <c r="F62" s="317">
        <f t="shared" si="24"/>
        <v>3.5</v>
      </c>
      <c r="G62" s="317">
        <f t="shared" si="24"/>
        <v>3.5</v>
      </c>
      <c r="H62" s="317">
        <f t="shared" si="24"/>
        <v>3.5</v>
      </c>
      <c r="I62" s="318">
        <f t="shared" si="24"/>
        <v>3.5</v>
      </c>
      <c r="J62" s="316">
        <f t="shared" si="24"/>
        <v>5</v>
      </c>
      <c r="K62" s="317">
        <f t="shared" si="24"/>
        <v>5</v>
      </c>
      <c r="L62" s="317">
        <f t="shared" si="24"/>
        <v>5</v>
      </c>
      <c r="M62" s="317">
        <f t="shared" si="24"/>
        <v>5</v>
      </c>
      <c r="N62" s="318">
        <f t="shared" si="24"/>
        <v>5</v>
      </c>
      <c r="O62" s="298">
        <f t="shared" si="24"/>
        <v>6</v>
      </c>
      <c r="P62" s="299">
        <f t="shared" si="24"/>
        <v>6</v>
      </c>
      <c r="Q62" s="299">
        <f t="shared" si="24"/>
        <v>6</v>
      </c>
      <c r="R62" s="299">
        <f t="shared" si="24"/>
        <v>6</v>
      </c>
      <c r="S62" s="299">
        <f t="shared" si="24"/>
        <v>6</v>
      </c>
      <c r="T62" s="307">
        <f t="shared" si="24"/>
        <v>6</v>
      </c>
      <c r="U62" s="308">
        <f t="shared" si="24"/>
        <v>6</v>
      </c>
      <c r="V62" s="309">
        <f t="shared" si="24"/>
        <v>6</v>
      </c>
    </row>
    <row r="63" spans="1:22" ht="20.25" thickTop="1" thickBot="1">
      <c r="A63" s="655">
        <v>270</v>
      </c>
      <c r="B63" s="660"/>
      <c r="C63" s="660"/>
      <c r="D63" s="754"/>
      <c r="E63" s="321">
        <f t="shared" ref="E63:V63" si="25">IF(E42&gt;450,8,IF(E42&gt;300,6,IF(E42&gt;270,5,IF(E42&gt;240,3.5,IF(E42&gt;150,3,IF(E42&gt;45,2,1))))))</f>
        <v>5</v>
      </c>
      <c r="F63" s="317">
        <f t="shared" si="25"/>
        <v>5</v>
      </c>
      <c r="G63" s="317">
        <f t="shared" si="25"/>
        <v>5</v>
      </c>
      <c r="H63" s="317">
        <f t="shared" si="25"/>
        <v>5</v>
      </c>
      <c r="I63" s="318">
        <f t="shared" si="25"/>
        <v>5</v>
      </c>
      <c r="J63" s="298">
        <f t="shared" si="25"/>
        <v>6</v>
      </c>
      <c r="K63" s="299">
        <f t="shared" si="25"/>
        <v>6</v>
      </c>
      <c r="L63" s="299">
        <f t="shared" si="25"/>
        <v>6</v>
      </c>
      <c r="M63" s="299">
        <f t="shared" si="25"/>
        <v>6</v>
      </c>
      <c r="N63" s="299">
        <f t="shared" si="25"/>
        <v>6</v>
      </c>
      <c r="O63" s="307">
        <f t="shared" si="25"/>
        <v>6</v>
      </c>
      <c r="P63" s="307">
        <f t="shared" si="25"/>
        <v>6</v>
      </c>
      <c r="Q63" s="307">
        <f t="shared" si="25"/>
        <v>6</v>
      </c>
      <c r="R63" s="307">
        <f t="shared" si="25"/>
        <v>6</v>
      </c>
      <c r="S63" s="307">
        <f t="shared" si="25"/>
        <v>6</v>
      </c>
      <c r="T63" s="307">
        <f t="shared" si="25"/>
        <v>6</v>
      </c>
      <c r="U63" s="308">
        <f t="shared" si="25"/>
        <v>6</v>
      </c>
      <c r="V63" s="309">
        <f t="shared" si="25"/>
        <v>6</v>
      </c>
    </row>
    <row r="64" spans="1:22" ht="20.25" thickTop="1" thickBot="1">
      <c r="A64" s="655">
        <v>300</v>
      </c>
      <c r="B64" s="660"/>
      <c r="C64" s="660"/>
      <c r="D64" s="754"/>
      <c r="E64" s="322">
        <f t="shared" ref="E64:V64" si="26">IF(E43&gt;450,8,IF(E43&gt;300,6,IF(E43&gt;270,5,IF(E43&gt;240,3.5,IF(E43&gt;150,3,IF(E43&gt;45,2,1))))))</f>
        <v>6</v>
      </c>
      <c r="F64" s="323">
        <f t="shared" si="26"/>
        <v>6</v>
      </c>
      <c r="G64" s="323">
        <f t="shared" si="26"/>
        <v>6</v>
      </c>
      <c r="H64" s="323">
        <f t="shared" si="26"/>
        <v>6</v>
      </c>
      <c r="I64" s="323">
        <f t="shared" si="26"/>
        <v>6</v>
      </c>
      <c r="J64" s="324">
        <f t="shared" si="26"/>
        <v>6</v>
      </c>
      <c r="K64" s="324">
        <f t="shared" si="26"/>
        <v>6</v>
      </c>
      <c r="L64" s="324">
        <f t="shared" si="26"/>
        <v>6</v>
      </c>
      <c r="M64" s="324">
        <f t="shared" si="26"/>
        <v>6</v>
      </c>
      <c r="N64" s="324">
        <f t="shared" si="26"/>
        <v>6</v>
      </c>
      <c r="O64" s="324">
        <f t="shared" si="26"/>
        <v>6</v>
      </c>
      <c r="P64" s="324">
        <f t="shared" si="26"/>
        <v>6</v>
      </c>
      <c r="Q64" s="324">
        <f t="shared" si="26"/>
        <v>6</v>
      </c>
      <c r="R64" s="324">
        <f t="shared" si="26"/>
        <v>6</v>
      </c>
      <c r="S64" s="324">
        <f t="shared" si="26"/>
        <v>6</v>
      </c>
      <c r="T64" s="305">
        <f t="shared" si="26"/>
        <v>6</v>
      </c>
      <c r="U64" s="325">
        <f t="shared" si="26"/>
        <v>6</v>
      </c>
      <c r="V64" s="311">
        <f t="shared" si="26"/>
        <v>6</v>
      </c>
    </row>
    <row r="65" spans="1:22" ht="20.25" thickTop="1" thickBot="1">
      <c r="A65" s="638">
        <v>360</v>
      </c>
      <c r="B65" s="639"/>
      <c r="C65" s="639"/>
      <c r="D65" s="809"/>
      <c r="E65" s="326">
        <f t="shared" ref="E65:V65" si="27">IF(E44&gt;450,8,IF(E44&gt;300,6,IF(E44&gt;270,5,IF(E44&gt;240,3.5,IF(E44&gt;150,3,IF(E44&gt;45,2,1))))))</f>
        <v>6</v>
      </c>
      <c r="F65" s="296">
        <f t="shared" si="27"/>
        <v>6</v>
      </c>
      <c r="G65" s="296">
        <f t="shared" si="27"/>
        <v>6</v>
      </c>
      <c r="H65" s="296">
        <f t="shared" si="27"/>
        <v>6</v>
      </c>
      <c r="I65" s="296">
        <f t="shared" si="27"/>
        <v>6</v>
      </c>
      <c r="J65" s="296">
        <f t="shared" si="27"/>
        <v>6</v>
      </c>
      <c r="K65" s="296">
        <f t="shared" si="27"/>
        <v>6</v>
      </c>
      <c r="L65" s="296">
        <f t="shared" si="27"/>
        <v>6</v>
      </c>
      <c r="M65" s="296">
        <f t="shared" si="27"/>
        <v>6</v>
      </c>
      <c r="N65" s="296">
        <f t="shared" si="27"/>
        <v>6</v>
      </c>
      <c r="O65" s="296">
        <f t="shared" si="27"/>
        <v>6</v>
      </c>
      <c r="P65" s="296">
        <f t="shared" si="27"/>
        <v>6</v>
      </c>
      <c r="Q65" s="296">
        <f t="shared" si="27"/>
        <v>6</v>
      </c>
      <c r="R65" s="296">
        <f t="shared" si="27"/>
        <v>6</v>
      </c>
      <c r="S65" s="327">
        <f t="shared" si="27"/>
        <v>6</v>
      </c>
      <c r="T65" s="328">
        <f t="shared" si="27"/>
        <v>8</v>
      </c>
      <c r="U65" s="329">
        <f t="shared" si="27"/>
        <v>8</v>
      </c>
      <c r="V65" s="330">
        <f t="shared" si="27"/>
        <v>8</v>
      </c>
    </row>
    <row r="66" spans="1:22" hidden="1"/>
    <row r="67" spans="1:22" ht="19.5" hidden="1" thickBot="1"/>
    <row r="68" spans="1:22" ht="19.5" hidden="1" thickBot="1">
      <c r="A68" s="657" t="s">
        <v>3</v>
      </c>
      <c r="B68" s="662"/>
      <c r="C68" s="810" t="s">
        <v>0</v>
      </c>
      <c r="D68" s="705"/>
      <c r="E68" s="18">
        <v>10</v>
      </c>
      <c r="F68" s="19">
        <v>20</v>
      </c>
      <c r="G68" s="19">
        <v>30</v>
      </c>
      <c r="H68" s="19">
        <v>40</v>
      </c>
      <c r="I68" s="19">
        <v>50</v>
      </c>
      <c r="J68" s="19">
        <v>60</v>
      </c>
      <c r="K68" s="19">
        <v>70</v>
      </c>
      <c r="L68" s="19">
        <v>80</v>
      </c>
      <c r="M68" s="19">
        <v>90</v>
      </c>
      <c r="N68" s="19">
        <v>100</v>
      </c>
      <c r="O68" s="19">
        <v>110</v>
      </c>
      <c r="P68" s="19">
        <v>120</v>
      </c>
      <c r="Q68" s="19">
        <v>130</v>
      </c>
      <c r="R68" s="19">
        <v>140</v>
      </c>
      <c r="S68" s="19">
        <v>150</v>
      </c>
      <c r="T68" s="19">
        <v>160</v>
      </c>
      <c r="U68" s="20">
        <v>170</v>
      </c>
      <c r="V68" s="91">
        <v>190</v>
      </c>
    </row>
    <row r="69" spans="1:22" hidden="1">
      <c r="A69" s="654" t="s">
        <v>2</v>
      </c>
      <c r="B69" s="744"/>
      <c r="C69" s="673" t="s">
        <v>4</v>
      </c>
      <c r="D69" s="15">
        <v>0</v>
      </c>
      <c r="E69" s="16">
        <f>ROUNDDOWN(E68/10,0)</f>
        <v>1</v>
      </c>
      <c r="F69" s="14">
        <f t="shared" ref="F69:V69" si="28">ROUNDDOWN(F68/10,0)</f>
        <v>2</v>
      </c>
      <c r="G69" s="14">
        <f t="shared" si="28"/>
        <v>3</v>
      </c>
      <c r="H69" s="14">
        <f t="shared" si="28"/>
        <v>4</v>
      </c>
      <c r="I69" s="14">
        <f t="shared" si="28"/>
        <v>5</v>
      </c>
      <c r="J69" s="14">
        <f t="shared" si="28"/>
        <v>6</v>
      </c>
      <c r="K69" s="14">
        <f t="shared" si="28"/>
        <v>7</v>
      </c>
      <c r="L69" s="14">
        <f t="shared" si="28"/>
        <v>8</v>
      </c>
      <c r="M69" s="14">
        <f t="shared" si="28"/>
        <v>9</v>
      </c>
      <c r="N69" s="14">
        <f t="shared" si="28"/>
        <v>10</v>
      </c>
      <c r="O69" s="14">
        <f t="shared" si="28"/>
        <v>11</v>
      </c>
      <c r="P69" s="14">
        <f t="shared" si="28"/>
        <v>12</v>
      </c>
      <c r="Q69" s="14">
        <f t="shared" si="28"/>
        <v>13</v>
      </c>
      <c r="R69" s="14">
        <f t="shared" si="28"/>
        <v>14</v>
      </c>
      <c r="S69" s="14">
        <f t="shared" si="28"/>
        <v>15</v>
      </c>
      <c r="T69" s="14">
        <f t="shared" si="28"/>
        <v>16</v>
      </c>
      <c r="U69" s="15">
        <f t="shared" si="28"/>
        <v>17</v>
      </c>
      <c r="V69" s="15">
        <f t="shared" si="28"/>
        <v>19</v>
      </c>
    </row>
    <row r="70" spans="1:22" hidden="1">
      <c r="A70" s="655"/>
      <c r="B70" s="713"/>
      <c r="C70" s="655"/>
      <c r="D70" s="4">
        <v>1.2</v>
      </c>
      <c r="E70" s="8">
        <f>E69*3</f>
        <v>3</v>
      </c>
      <c r="F70" s="2">
        <f t="shared" ref="F70:V70" si="29">F69*3</f>
        <v>6</v>
      </c>
      <c r="G70" s="2">
        <f t="shared" si="29"/>
        <v>9</v>
      </c>
      <c r="H70" s="2">
        <f t="shared" si="29"/>
        <v>12</v>
      </c>
      <c r="I70" s="2">
        <f t="shared" si="29"/>
        <v>15</v>
      </c>
      <c r="J70" s="2">
        <f t="shared" si="29"/>
        <v>18</v>
      </c>
      <c r="K70" s="2">
        <f t="shared" si="29"/>
        <v>21</v>
      </c>
      <c r="L70" s="2">
        <f t="shared" si="29"/>
        <v>24</v>
      </c>
      <c r="M70" s="2">
        <f t="shared" si="29"/>
        <v>27</v>
      </c>
      <c r="N70" s="2">
        <f t="shared" si="29"/>
        <v>30</v>
      </c>
      <c r="O70" s="2">
        <f t="shared" si="29"/>
        <v>33</v>
      </c>
      <c r="P70" s="2">
        <f t="shared" si="29"/>
        <v>36</v>
      </c>
      <c r="Q70" s="2">
        <f t="shared" si="29"/>
        <v>39</v>
      </c>
      <c r="R70" s="2">
        <f t="shared" si="29"/>
        <v>42</v>
      </c>
      <c r="S70" s="2">
        <f t="shared" si="29"/>
        <v>45</v>
      </c>
      <c r="T70" s="2">
        <f t="shared" si="29"/>
        <v>48</v>
      </c>
      <c r="U70" s="4">
        <f t="shared" si="29"/>
        <v>51</v>
      </c>
      <c r="V70" s="4">
        <f t="shared" si="29"/>
        <v>57</v>
      </c>
    </row>
    <row r="71" spans="1:22" ht="19.5" hidden="1" thickBot="1">
      <c r="A71" s="638"/>
      <c r="B71" s="708"/>
      <c r="C71" s="655"/>
      <c r="D71" s="4">
        <v>3</v>
      </c>
      <c r="E71" s="8">
        <f>E69*2</f>
        <v>2</v>
      </c>
      <c r="F71" s="2">
        <f t="shared" ref="F71:U71" si="30">F69*2</f>
        <v>4</v>
      </c>
      <c r="G71" s="2">
        <f t="shared" si="30"/>
        <v>6</v>
      </c>
      <c r="H71" s="2">
        <f t="shared" si="30"/>
        <v>8</v>
      </c>
      <c r="I71" s="2">
        <f t="shared" si="30"/>
        <v>10</v>
      </c>
      <c r="J71" s="2">
        <f t="shared" si="30"/>
        <v>12</v>
      </c>
      <c r="K71" s="2">
        <f t="shared" si="30"/>
        <v>14</v>
      </c>
      <c r="L71" s="2">
        <f t="shared" si="30"/>
        <v>16</v>
      </c>
      <c r="M71" s="2">
        <f t="shared" si="30"/>
        <v>18</v>
      </c>
      <c r="N71" s="2">
        <f t="shared" si="30"/>
        <v>20</v>
      </c>
      <c r="O71" s="2">
        <f t="shared" si="30"/>
        <v>22</v>
      </c>
      <c r="P71" s="2">
        <f t="shared" si="30"/>
        <v>24</v>
      </c>
      <c r="Q71" s="2">
        <f t="shared" si="30"/>
        <v>26</v>
      </c>
      <c r="R71" s="2">
        <f t="shared" si="30"/>
        <v>28</v>
      </c>
      <c r="S71" s="2">
        <f t="shared" si="30"/>
        <v>30</v>
      </c>
      <c r="T71" s="2">
        <f t="shared" si="30"/>
        <v>32</v>
      </c>
      <c r="U71" s="4">
        <f t="shared" si="30"/>
        <v>34</v>
      </c>
      <c r="V71" s="4">
        <f t="shared" ref="V71" si="31">V69*2</f>
        <v>38</v>
      </c>
    </row>
    <row r="72" spans="1:22" ht="19.5" hidden="1" thickBot="1">
      <c r="A72" s="771" t="s">
        <v>4</v>
      </c>
      <c r="B72" s="792"/>
      <c r="C72" s="5">
        <v>3</v>
      </c>
      <c r="D72" s="26">
        <v>4.5</v>
      </c>
      <c r="E72" s="27">
        <f>E69*4</f>
        <v>4</v>
      </c>
      <c r="F72" s="28">
        <f t="shared" ref="F72:U72" si="32">F69*4</f>
        <v>8</v>
      </c>
      <c r="G72" s="28">
        <f t="shared" si="32"/>
        <v>12</v>
      </c>
      <c r="H72" s="28">
        <f t="shared" si="32"/>
        <v>16</v>
      </c>
      <c r="I72" s="28">
        <f t="shared" si="32"/>
        <v>20</v>
      </c>
      <c r="J72" s="28">
        <f t="shared" si="32"/>
        <v>24</v>
      </c>
      <c r="K72" s="28">
        <f t="shared" si="32"/>
        <v>28</v>
      </c>
      <c r="L72" s="28">
        <f t="shared" si="32"/>
        <v>32</v>
      </c>
      <c r="M72" s="28">
        <f t="shared" si="32"/>
        <v>36</v>
      </c>
      <c r="N72" s="28">
        <f t="shared" si="32"/>
        <v>40</v>
      </c>
      <c r="O72" s="28">
        <f t="shared" si="32"/>
        <v>44</v>
      </c>
      <c r="P72" s="28">
        <f t="shared" si="32"/>
        <v>48</v>
      </c>
      <c r="Q72" s="28">
        <f t="shared" si="32"/>
        <v>52</v>
      </c>
      <c r="R72" s="28">
        <f t="shared" si="32"/>
        <v>56</v>
      </c>
      <c r="S72" s="28">
        <f t="shared" si="32"/>
        <v>60</v>
      </c>
      <c r="T72" s="28">
        <f t="shared" si="32"/>
        <v>64</v>
      </c>
      <c r="U72" s="26">
        <f t="shared" si="32"/>
        <v>68</v>
      </c>
      <c r="V72" s="26">
        <f t="shared" ref="V72" si="33">V69*4</f>
        <v>76</v>
      </c>
    </row>
    <row r="73" spans="1:22" hidden="1">
      <c r="A73" s="673">
        <v>15</v>
      </c>
      <c r="B73" s="717"/>
      <c r="C73" s="29">
        <f>ROUNDDOWN(A73/3,0)</f>
        <v>5</v>
      </c>
      <c r="D73" s="15">
        <f>A73-C73</f>
        <v>10</v>
      </c>
      <c r="E73" s="16">
        <f t="shared" ref="E73:M73" si="34">ROUND(ROUNDDOWN(E$69/3,1)+ROUNDDOWN(E$70/6,1)+ROUNDDOWN((E$71+$C73)/20,1)+ROUNDDOWN((E$72+$D73)/30,1),0)+1+2+1+1+E49</f>
        <v>8</v>
      </c>
      <c r="F73" s="14">
        <f t="shared" si="34"/>
        <v>9</v>
      </c>
      <c r="G73" s="14">
        <f t="shared" si="34"/>
        <v>10</v>
      </c>
      <c r="H73" s="14">
        <f t="shared" si="34"/>
        <v>11</v>
      </c>
      <c r="I73" s="14">
        <f t="shared" si="34"/>
        <v>12</v>
      </c>
      <c r="J73" s="14">
        <f t="shared" si="34"/>
        <v>14</v>
      </c>
      <c r="K73" s="14">
        <f t="shared" si="34"/>
        <v>15</v>
      </c>
      <c r="L73" s="14">
        <f t="shared" si="34"/>
        <v>16</v>
      </c>
      <c r="M73" s="14">
        <f t="shared" si="34"/>
        <v>17</v>
      </c>
      <c r="N73" s="14">
        <f t="shared" ref="N73:N88" si="35">ROUND(ROUNDDOWN(N$69/3,1)+ROUNDDOWN(N$70/6,1)+ROUNDDOWN((N$71+$C73)/20,1)+ROUNDDOWN((N$72+$D73)/30,1),0)+1+2+1+N49</f>
        <v>17</v>
      </c>
      <c r="O73" s="14">
        <f t="shared" ref="O73:U73" si="36">ROUND(ROUNDDOWN(O$69/3,1)+ROUNDDOWN(O$70/6,1)+ROUNDDOWN((O$71+$C73)/20,1)+ROUNDDOWN((O$72+$D73)/30,1),0)+1+2+1+O49</f>
        <v>18</v>
      </c>
      <c r="P73" s="14">
        <f t="shared" si="36"/>
        <v>19</v>
      </c>
      <c r="Q73" s="14">
        <f t="shared" si="36"/>
        <v>20</v>
      </c>
      <c r="R73" s="14">
        <f t="shared" si="36"/>
        <v>21</v>
      </c>
      <c r="S73" s="14">
        <f t="shared" si="36"/>
        <v>23</v>
      </c>
      <c r="T73" s="14">
        <f t="shared" si="36"/>
        <v>24</v>
      </c>
      <c r="U73" s="15">
        <f t="shared" si="36"/>
        <v>25</v>
      </c>
      <c r="V73" s="15">
        <f t="shared" ref="V73" si="37">ROUND(ROUNDDOWN(V$69/3,1)+ROUNDDOWN(V$70/6,1)+ROUNDDOWN((V$71+$C73)/20,1)+ROUNDDOWN((V$72+$D73)/30,1),0)+1+2+1+V49</f>
        <v>27</v>
      </c>
    </row>
    <row r="74" spans="1:22" hidden="1">
      <c r="A74" s="655">
        <v>25</v>
      </c>
      <c r="B74" s="713"/>
      <c r="C74" s="22">
        <f t="shared" ref="C74:C88" si="38">ROUNDDOWN(A74/3,0)</f>
        <v>8</v>
      </c>
      <c r="D74" s="4">
        <f t="shared" ref="D74:D88" si="39">A74-C74</f>
        <v>17</v>
      </c>
      <c r="E74" s="8">
        <f t="shared" ref="E74:M74" si="40">ROUND(ROUNDDOWN(E$69/3,1)+ROUNDDOWN(E$70/6,1)+ROUNDDOWN((E$71+$C74)/20,1)+ROUNDDOWN((E$72+$D74)/30,1),0)+1+2+1+1+E50</f>
        <v>8</v>
      </c>
      <c r="F74" s="2">
        <f t="shared" si="40"/>
        <v>9</v>
      </c>
      <c r="G74" s="2">
        <f t="shared" si="40"/>
        <v>10</v>
      </c>
      <c r="H74" s="2">
        <f t="shared" si="40"/>
        <v>12</v>
      </c>
      <c r="I74" s="2">
        <f t="shared" si="40"/>
        <v>13</v>
      </c>
      <c r="J74" s="2">
        <f t="shared" si="40"/>
        <v>14</v>
      </c>
      <c r="K74" s="2">
        <f t="shared" si="40"/>
        <v>15</v>
      </c>
      <c r="L74" s="2">
        <f t="shared" si="40"/>
        <v>16</v>
      </c>
      <c r="M74" s="2">
        <f t="shared" si="40"/>
        <v>18</v>
      </c>
      <c r="N74" s="2">
        <f t="shared" si="35"/>
        <v>18</v>
      </c>
      <c r="O74" s="2">
        <f t="shared" ref="O74:U88" si="41">ROUND(ROUNDDOWN(O$69/3,1)+ROUNDDOWN(O$70/6,1)+ROUNDDOWN((O$71+$C74)/20,1)+ROUNDDOWN((O$72+$D74)/30,1),0)+1+2+1+O50</f>
        <v>19</v>
      </c>
      <c r="P74" s="2">
        <f t="shared" si="41"/>
        <v>20</v>
      </c>
      <c r="Q74" s="2">
        <f t="shared" si="41"/>
        <v>21</v>
      </c>
      <c r="R74" s="2">
        <f t="shared" si="41"/>
        <v>22</v>
      </c>
      <c r="S74" s="2">
        <f t="shared" si="41"/>
        <v>23</v>
      </c>
      <c r="T74" s="2">
        <f t="shared" si="41"/>
        <v>24</v>
      </c>
      <c r="U74" s="4">
        <f t="shared" si="41"/>
        <v>25</v>
      </c>
      <c r="V74" s="4">
        <f t="shared" ref="V74" si="42">ROUND(ROUNDDOWN(V$69/3,1)+ROUNDDOWN(V$70/6,1)+ROUNDDOWN((V$71+$C74)/20,1)+ROUNDDOWN((V$72+$D74)/30,1),0)+1+2+1+V50</f>
        <v>27</v>
      </c>
    </row>
    <row r="75" spans="1:22" hidden="1">
      <c r="A75" s="655">
        <v>35</v>
      </c>
      <c r="B75" s="713"/>
      <c r="C75" s="22">
        <f t="shared" si="38"/>
        <v>11</v>
      </c>
      <c r="D75" s="4">
        <f t="shared" si="39"/>
        <v>24</v>
      </c>
      <c r="E75" s="8">
        <f t="shared" ref="E75:M75" si="43">ROUND(ROUNDDOWN(E$69/3,1)+ROUNDDOWN(E$70/6,1)+ROUNDDOWN((E$71+$C75)/20,1)+ROUNDDOWN((E$72+$D75)/30,1),0)+1+2+1+1+E51</f>
        <v>8</v>
      </c>
      <c r="F75" s="2">
        <f t="shared" si="43"/>
        <v>10</v>
      </c>
      <c r="G75" s="2">
        <f t="shared" si="43"/>
        <v>12</v>
      </c>
      <c r="H75" s="2">
        <f t="shared" si="43"/>
        <v>13</v>
      </c>
      <c r="I75" s="2">
        <f t="shared" si="43"/>
        <v>14</v>
      </c>
      <c r="J75" s="2">
        <f t="shared" si="43"/>
        <v>15</v>
      </c>
      <c r="K75" s="2">
        <f t="shared" si="43"/>
        <v>16</v>
      </c>
      <c r="L75" s="2">
        <f t="shared" si="43"/>
        <v>17</v>
      </c>
      <c r="M75" s="2">
        <f t="shared" si="43"/>
        <v>18</v>
      </c>
      <c r="N75" s="2">
        <f t="shared" si="35"/>
        <v>18</v>
      </c>
      <c r="O75" s="2">
        <f t="shared" si="41"/>
        <v>19</v>
      </c>
      <c r="P75" s="2">
        <f t="shared" si="41"/>
        <v>20</v>
      </c>
      <c r="Q75" s="2">
        <f t="shared" si="41"/>
        <v>21</v>
      </c>
      <c r="R75" s="2">
        <f t="shared" si="41"/>
        <v>22</v>
      </c>
      <c r="S75" s="2">
        <f t="shared" si="41"/>
        <v>23</v>
      </c>
      <c r="T75" s="2">
        <f t="shared" si="41"/>
        <v>24</v>
      </c>
      <c r="U75" s="4">
        <f t="shared" si="41"/>
        <v>25</v>
      </c>
      <c r="V75" s="4">
        <f t="shared" ref="V75" si="44">ROUND(ROUNDDOWN(V$69/3,1)+ROUNDDOWN(V$70/6,1)+ROUNDDOWN((V$71+$C75)/20,1)+ROUNDDOWN((V$72+$D75)/30,1),0)+1+2+1+V51</f>
        <v>28</v>
      </c>
    </row>
    <row r="76" spans="1:22" hidden="1">
      <c r="A76" s="655">
        <v>45</v>
      </c>
      <c r="B76" s="713"/>
      <c r="C76" s="22">
        <f t="shared" si="38"/>
        <v>15</v>
      </c>
      <c r="D76" s="4">
        <f t="shared" si="39"/>
        <v>30</v>
      </c>
      <c r="E76" s="8">
        <f t="shared" ref="E76:M76" si="45">ROUND(ROUNDDOWN(E$69/3,1)+ROUNDDOWN(E$70/6,1)+ROUNDDOWN((E$71+$C76)/20,1)+ROUNDDOWN((E$72+$D76)/30,1),0)+1+2+1+1+E52</f>
        <v>10</v>
      </c>
      <c r="F76" s="2">
        <f t="shared" si="45"/>
        <v>11</v>
      </c>
      <c r="G76" s="2">
        <f t="shared" si="45"/>
        <v>12</v>
      </c>
      <c r="H76" s="2">
        <f t="shared" si="45"/>
        <v>13</v>
      </c>
      <c r="I76" s="2">
        <f t="shared" si="45"/>
        <v>14</v>
      </c>
      <c r="J76" s="2">
        <f t="shared" si="45"/>
        <v>15</v>
      </c>
      <c r="K76" s="2">
        <f t="shared" si="45"/>
        <v>16</v>
      </c>
      <c r="L76" s="2">
        <f t="shared" si="45"/>
        <v>17</v>
      </c>
      <c r="M76" s="2">
        <f t="shared" si="45"/>
        <v>18</v>
      </c>
      <c r="N76" s="2">
        <f t="shared" si="35"/>
        <v>18</v>
      </c>
      <c r="O76" s="2">
        <f t="shared" si="41"/>
        <v>19</v>
      </c>
      <c r="P76" s="2">
        <f t="shared" si="41"/>
        <v>21</v>
      </c>
      <c r="Q76" s="2">
        <f t="shared" si="41"/>
        <v>22</v>
      </c>
      <c r="R76" s="2">
        <f t="shared" si="41"/>
        <v>23</v>
      </c>
      <c r="S76" s="2">
        <f t="shared" si="41"/>
        <v>24</v>
      </c>
      <c r="T76" s="2">
        <f t="shared" si="41"/>
        <v>25</v>
      </c>
      <c r="U76" s="4">
        <f t="shared" si="41"/>
        <v>26</v>
      </c>
      <c r="V76" s="4">
        <f t="shared" ref="V76" si="46">ROUND(ROUNDDOWN(V$69/3,1)+ROUNDDOWN(V$70/6,1)+ROUNDDOWN((V$71+$C76)/20,1)+ROUNDDOWN((V$72+$D76)/30,1),0)+1+2+1+V52</f>
        <v>29</v>
      </c>
    </row>
    <row r="77" spans="1:22" hidden="1">
      <c r="A77" s="655">
        <v>60</v>
      </c>
      <c r="B77" s="713"/>
      <c r="C77" s="22">
        <f t="shared" si="38"/>
        <v>20</v>
      </c>
      <c r="D77" s="4">
        <f t="shared" si="39"/>
        <v>40</v>
      </c>
      <c r="E77" s="8">
        <f t="shared" ref="E77:M77" si="47">ROUND(ROUNDDOWN(E$69/3,1)+ROUNDDOWN(E$70/6,1)+ROUNDDOWN((E$71+$C77)/20,1)+ROUNDDOWN((E$72+$D77)/30,1),0)+1+2+1+1+E53</f>
        <v>10</v>
      </c>
      <c r="F77" s="2">
        <f t="shared" si="47"/>
        <v>11</v>
      </c>
      <c r="G77" s="2">
        <f t="shared" si="47"/>
        <v>13</v>
      </c>
      <c r="H77" s="2">
        <f t="shared" si="47"/>
        <v>14</v>
      </c>
      <c r="I77" s="2">
        <f t="shared" si="47"/>
        <v>15</v>
      </c>
      <c r="J77" s="2">
        <f t="shared" si="47"/>
        <v>16</v>
      </c>
      <c r="K77" s="2">
        <f t="shared" si="47"/>
        <v>17</v>
      </c>
      <c r="L77" s="2">
        <f t="shared" si="47"/>
        <v>18</v>
      </c>
      <c r="M77" s="2">
        <f t="shared" si="47"/>
        <v>19</v>
      </c>
      <c r="N77" s="2">
        <f t="shared" si="35"/>
        <v>19</v>
      </c>
      <c r="O77" s="2">
        <f t="shared" si="41"/>
        <v>20</v>
      </c>
      <c r="P77" s="2">
        <f t="shared" si="41"/>
        <v>21</v>
      </c>
      <c r="Q77" s="2">
        <f t="shared" si="41"/>
        <v>22</v>
      </c>
      <c r="R77" s="2">
        <f t="shared" si="41"/>
        <v>23</v>
      </c>
      <c r="S77" s="2">
        <f t="shared" si="41"/>
        <v>24</v>
      </c>
      <c r="T77" s="2">
        <f t="shared" si="41"/>
        <v>26</v>
      </c>
      <c r="U77" s="4">
        <f t="shared" si="41"/>
        <v>27</v>
      </c>
      <c r="V77" s="4">
        <f t="shared" ref="V77" si="48">ROUND(ROUNDDOWN(V$69/3,1)+ROUNDDOWN(V$70/6,1)+ROUNDDOWN((V$71+$C77)/20,1)+ROUNDDOWN((V$72+$D77)/30,1),0)+1+2+1+V53</f>
        <v>30</v>
      </c>
    </row>
    <row r="78" spans="1:22" hidden="1">
      <c r="A78" s="655">
        <v>75</v>
      </c>
      <c r="B78" s="713"/>
      <c r="C78" s="22">
        <f t="shared" si="38"/>
        <v>25</v>
      </c>
      <c r="D78" s="4">
        <f t="shared" si="39"/>
        <v>50</v>
      </c>
      <c r="E78" s="8">
        <f t="shared" ref="E78:M78" si="49">ROUND(ROUNDDOWN(E$69/3,1)+ROUNDDOWN(E$70/6,1)+ROUNDDOWN((E$71+$C78)/20,1)+ROUNDDOWN((E$72+$D78)/30,1),0)+1+2+1+1+E54</f>
        <v>11</v>
      </c>
      <c r="F78" s="2">
        <f t="shared" si="49"/>
        <v>12</v>
      </c>
      <c r="G78" s="2">
        <f t="shared" si="49"/>
        <v>13</v>
      </c>
      <c r="H78" s="2">
        <f t="shared" si="49"/>
        <v>14</v>
      </c>
      <c r="I78" s="2">
        <f t="shared" si="49"/>
        <v>15</v>
      </c>
      <c r="J78" s="2">
        <f t="shared" si="49"/>
        <v>16</v>
      </c>
      <c r="K78" s="2">
        <f t="shared" si="49"/>
        <v>17</v>
      </c>
      <c r="L78" s="2">
        <f t="shared" si="49"/>
        <v>18</v>
      </c>
      <c r="M78" s="2">
        <f t="shared" si="49"/>
        <v>19</v>
      </c>
      <c r="N78" s="2">
        <f t="shared" si="35"/>
        <v>20</v>
      </c>
      <c r="O78" s="2">
        <f t="shared" si="41"/>
        <v>21</v>
      </c>
      <c r="P78" s="2">
        <f t="shared" si="41"/>
        <v>22</v>
      </c>
      <c r="Q78" s="2">
        <f t="shared" si="41"/>
        <v>24</v>
      </c>
      <c r="R78" s="2">
        <f t="shared" si="41"/>
        <v>25</v>
      </c>
      <c r="S78" s="2">
        <f t="shared" si="41"/>
        <v>26</v>
      </c>
      <c r="T78" s="2">
        <f t="shared" si="41"/>
        <v>27</v>
      </c>
      <c r="U78" s="4">
        <f t="shared" si="41"/>
        <v>28</v>
      </c>
      <c r="V78" s="4">
        <f t="shared" ref="V78" si="50">ROUND(ROUNDDOWN(V$69/3,1)+ROUNDDOWN(V$70/6,1)+ROUNDDOWN((V$71+$C78)/20,1)+ROUNDDOWN((V$72+$D78)/30,1),0)+1+2+1+V54</f>
        <v>30</v>
      </c>
    </row>
    <row r="79" spans="1:22" hidden="1">
      <c r="A79" s="655">
        <v>90</v>
      </c>
      <c r="B79" s="713"/>
      <c r="C79" s="22">
        <f t="shared" si="38"/>
        <v>30</v>
      </c>
      <c r="D79" s="4">
        <f t="shared" si="39"/>
        <v>60</v>
      </c>
      <c r="E79" s="8">
        <f t="shared" ref="E79:M79" si="51">ROUND(ROUNDDOWN(E$69/3,1)+ROUNDDOWN(E$70/6,1)+ROUNDDOWN((E$71+$C79)/20,1)+ROUNDDOWN((E$72+$D79)/30,1),0)+1+2+1+1+E55</f>
        <v>12</v>
      </c>
      <c r="F79" s="2">
        <f t="shared" si="51"/>
        <v>13</v>
      </c>
      <c r="G79" s="2">
        <f t="shared" si="51"/>
        <v>14</v>
      </c>
      <c r="H79" s="2">
        <f t="shared" si="51"/>
        <v>15</v>
      </c>
      <c r="I79" s="2">
        <f t="shared" si="51"/>
        <v>16</v>
      </c>
      <c r="J79" s="2">
        <f t="shared" si="51"/>
        <v>17</v>
      </c>
      <c r="K79" s="2">
        <f t="shared" si="51"/>
        <v>18</v>
      </c>
      <c r="L79" s="2">
        <f t="shared" si="51"/>
        <v>19</v>
      </c>
      <c r="M79" s="2">
        <f t="shared" si="51"/>
        <v>20</v>
      </c>
      <c r="N79" s="2">
        <f t="shared" si="35"/>
        <v>20</v>
      </c>
      <c r="O79" s="2">
        <f t="shared" si="41"/>
        <v>22</v>
      </c>
      <c r="P79" s="2">
        <f t="shared" si="41"/>
        <v>23</v>
      </c>
      <c r="Q79" s="2">
        <f t="shared" si="41"/>
        <v>24</v>
      </c>
      <c r="R79" s="2">
        <f t="shared" si="41"/>
        <v>25</v>
      </c>
      <c r="S79" s="2">
        <f t="shared" si="41"/>
        <v>27</v>
      </c>
      <c r="T79" s="2">
        <f t="shared" si="41"/>
        <v>28</v>
      </c>
      <c r="U79" s="4">
        <f t="shared" si="41"/>
        <v>29</v>
      </c>
      <c r="V79" s="4">
        <f t="shared" ref="V79" si="52">ROUND(ROUNDDOWN(V$69/3,1)+ROUNDDOWN(V$70/6,1)+ROUNDDOWN((V$71+$C79)/20,1)+ROUNDDOWN((V$72+$D79)/30,1),0)+1+2+1+V55</f>
        <v>31</v>
      </c>
    </row>
    <row r="80" spans="1:22" hidden="1">
      <c r="A80" s="655">
        <v>105</v>
      </c>
      <c r="B80" s="713"/>
      <c r="C80" s="22">
        <f t="shared" si="38"/>
        <v>35</v>
      </c>
      <c r="D80" s="4">
        <f t="shared" si="39"/>
        <v>70</v>
      </c>
      <c r="E80" s="8">
        <f t="shared" ref="E80:M80" si="53">ROUND(ROUNDDOWN(E$69/3,1)+ROUNDDOWN(E$70/6,1)+ROUNDDOWN((E$71+$C80)/20,1)+ROUNDDOWN((E$72+$D80)/30,1),0)+1+2+1+1+E56</f>
        <v>12</v>
      </c>
      <c r="F80" s="2">
        <f t="shared" si="53"/>
        <v>13</v>
      </c>
      <c r="G80" s="2">
        <f t="shared" si="53"/>
        <v>14</v>
      </c>
      <c r="H80" s="2">
        <f t="shared" si="53"/>
        <v>15</v>
      </c>
      <c r="I80" s="2">
        <f t="shared" si="53"/>
        <v>16</v>
      </c>
      <c r="J80" s="2">
        <f t="shared" si="53"/>
        <v>17</v>
      </c>
      <c r="K80" s="2">
        <f t="shared" si="53"/>
        <v>18</v>
      </c>
      <c r="L80" s="2">
        <f t="shared" si="53"/>
        <v>21</v>
      </c>
      <c r="M80" s="2">
        <f t="shared" si="53"/>
        <v>22</v>
      </c>
      <c r="N80" s="2">
        <f t="shared" si="35"/>
        <v>22</v>
      </c>
      <c r="O80" s="2">
        <f t="shared" si="41"/>
        <v>23</v>
      </c>
      <c r="P80" s="2">
        <f t="shared" si="41"/>
        <v>24</v>
      </c>
      <c r="Q80" s="2">
        <f t="shared" si="41"/>
        <v>25</v>
      </c>
      <c r="R80" s="2">
        <f t="shared" si="41"/>
        <v>26</v>
      </c>
      <c r="S80" s="2">
        <f t="shared" si="41"/>
        <v>27</v>
      </c>
      <c r="T80" s="2">
        <f t="shared" si="41"/>
        <v>28</v>
      </c>
      <c r="U80" s="4">
        <f t="shared" si="41"/>
        <v>29</v>
      </c>
      <c r="V80" s="4">
        <f t="shared" ref="V80" si="54">ROUND(ROUNDDOWN(V$69/3,1)+ROUNDDOWN(V$70/6,1)+ROUNDDOWN((V$71+$C80)/20,1)+ROUNDDOWN((V$72+$D80)/30,1),0)+1+2+1+V56</f>
        <v>31</v>
      </c>
    </row>
    <row r="81" spans="1:22" hidden="1">
      <c r="A81" s="655">
        <v>120</v>
      </c>
      <c r="B81" s="713"/>
      <c r="C81" s="22">
        <f t="shared" si="38"/>
        <v>40</v>
      </c>
      <c r="D81" s="4">
        <f t="shared" si="39"/>
        <v>80</v>
      </c>
      <c r="E81" s="8">
        <f t="shared" ref="E81:M81" si="55">ROUND(ROUNDDOWN(E$69/3,1)+ROUNDDOWN(E$70/6,1)+ROUNDDOWN((E$71+$C81)/20,1)+ROUNDDOWN((E$72+$D81)/30,1),0)+1+2+1+1+E57</f>
        <v>13</v>
      </c>
      <c r="F81" s="2">
        <f t="shared" si="55"/>
        <v>14</v>
      </c>
      <c r="G81" s="2">
        <f t="shared" si="55"/>
        <v>15</v>
      </c>
      <c r="H81" s="2">
        <f t="shared" si="55"/>
        <v>16</v>
      </c>
      <c r="I81" s="2">
        <f t="shared" si="55"/>
        <v>17</v>
      </c>
      <c r="J81" s="2">
        <f t="shared" si="55"/>
        <v>19</v>
      </c>
      <c r="K81" s="2">
        <f t="shared" si="55"/>
        <v>20</v>
      </c>
      <c r="L81" s="2">
        <f t="shared" si="55"/>
        <v>21</v>
      </c>
      <c r="M81" s="2">
        <f t="shared" si="55"/>
        <v>22</v>
      </c>
      <c r="N81" s="2">
        <f t="shared" si="35"/>
        <v>22</v>
      </c>
      <c r="O81" s="2">
        <f t="shared" si="41"/>
        <v>23</v>
      </c>
      <c r="P81" s="2">
        <f t="shared" si="41"/>
        <v>24</v>
      </c>
      <c r="Q81" s="2">
        <f t="shared" si="41"/>
        <v>26</v>
      </c>
      <c r="R81" s="2">
        <f t="shared" si="41"/>
        <v>27</v>
      </c>
      <c r="S81" s="2">
        <f t="shared" si="41"/>
        <v>28</v>
      </c>
      <c r="T81" s="2">
        <f t="shared" si="41"/>
        <v>29</v>
      </c>
      <c r="U81" s="4">
        <f t="shared" si="41"/>
        <v>30</v>
      </c>
      <c r="V81" s="4">
        <f t="shared" ref="V81" si="56">ROUND(ROUNDDOWN(V$69/3,1)+ROUNDDOWN(V$70/6,1)+ROUNDDOWN((V$71+$C81)/20,1)+ROUNDDOWN((V$72+$D81)/30,1),0)+1+2+1+V57</f>
        <v>32</v>
      </c>
    </row>
    <row r="82" spans="1:22" hidden="1">
      <c r="A82" s="655">
        <v>135</v>
      </c>
      <c r="B82" s="713"/>
      <c r="C82" s="22">
        <f t="shared" si="38"/>
        <v>45</v>
      </c>
      <c r="D82" s="4">
        <f t="shared" si="39"/>
        <v>90</v>
      </c>
      <c r="E82" s="8">
        <f t="shared" ref="E82:M82" si="57">ROUND(ROUNDDOWN(E$69/3,1)+ROUNDDOWN(E$70/6,1)+ROUNDDOWN((E$71+$C82)/20,1)+ROUNDDOWN((E$72+$D82)/30,1),0)+1+2+1+1+E58</f>
        <v>13</v>
      </c>
      <c r="F82" s="2">
        <f t="shared" si="57"/>
        <v>14</v>
      </c>
      <c r="G82" s="2">
        <f t="shared" si="57"/>
        <v>16</v>
      </c>
      <c r="H82" s="2">
        <f t="shared" si="57"/>
        <v>17</v>
      </c>
      <c r="I82" s="2">
        <f t="shared" si="57"/>
        <v>18</v>
      </c>
      <c r="J82" s="2">
        <f t="shared" si="57"/>
        <v>20</v>
      </c>
      <c r="K82" s="2">
        <f t="shared" si="57"/>
        <v>21</v>
      </c>
      <c r="L82" s="2">
        <f t="shared" si="57"/>
        <v>22</v>
      </c>
      <c r="M82" s="2">
        <f t="shared" si="57"/>
        <v>23</v>
      </c>
      <c r="N82" s="2">
        <f t="shared" si="35"/>
        <v>23</v>
      </c>
      <c r="O82" s="2">
        <f t="shared" si="41"/>
        <v>24</v>
      </c>
      <c r="P82" s="2">
        <f t="shared" si="41"/>
        <v>25</v>
      </c>
      <c r="Q82" s="2">
        <f t="shared" si="41"/>
        <v>26</v>
      </c>
      <c r="R82" s="2">
        <f t="shared" si="41"/>
        <v>27</v>
      </c>
      <c r="S82" s="2">
        <f t="shared" si="41"/>
        <v>28</v>
      </c>
      <c r="T82" s="2">
        <f t="shared" si="41"/>
        <v>29</v>
      </c>
      <c r="U82" s="4">
        <f t="shared" si="41"/>
        <v>30</v>
      </c>
      <c r="V82" s="4">
        <f t="shared" ref="V82" si="58">ROUND(ROUNDDOWN(V$69/3,1)+ROUNDDOWN(V$70/6,1)+ROUNDDOWN((V$71+$C82)/20,1)+ROUNDDOWN((V$72+$D82)/30,1),0)+1+2+1+V58</f>
        <v>32.5</v>
      </c>
    </row>
    <row r="83" spans="1:22" hidden="1">
      <c r="A83" s="655">
        <v>150</v>
      </c>
      <c r="B83" s="713"/>
      <c r="C83" s="22">
        <f t="shared" si="38"/>
        <v>50</v>
      </c>
      <c r="D83" s="4">
        <f t="shared" si="39"/>
        <v>100</v>
      </c>
      <c r="E83" s="8">
        <f t="shared" ref="E83:M83" si="59">ROUND(ROUNDDOWN(E$69/3,1)+ROUNDDOWN(E$70/6,1)+ROUNDDOWN((E$71+$C83)/20,1)+ROUNDDOWN((E$72+$D83)/30,1),0)+1+2+1+1+E59</f>
        <v>15</v>
      </c>
      <c r="F83" s="2">
        <f t="shared" si="59"/>
        <v>16</v>
      </c>
      <c r="G83" s="2">
        <f t="shared" si="59"/>
        <v>17</v>
      </c>
      <c r="H83" s="2">
        <f t="shared" si="59"/>
        <v>18</v>
      </c>
      <c r="I83" s="2">
        <f t="shared" si="59"/>
        <v>19</v>
      </c>
      <c r="J83" s="2">
        <f t="shared" si="59"/>
        <v>20</v>
      </c>
      <c r="K83" s="2">
        <f t="shared" si="59"/>
        <v>21</v>
      </c>
      <c r="L83" s="2">
        <f t="shared" si="59"/>
        <v>22</v>
      </c>
      <c r="M83" s="2">
        <f t="shared" si="59"/>
        <v>23</v>
      </c>
      <c r="N83" s="2">
        <f t="shared" si="35"/>
        <v>23</v>
      </c>
      <c r="O83" s="2">
        <f t="shared" si="41"/>
        <v>25</v>
      </c>
      <c r="P83" s="2">
        <f t="shared" si="41"/>
        <v>26</v>
      </c>
      <c r="Q83" s="2">
        <f t="shared" si="41"/>
        <v>27</v>
      </c>
      <c r="R83" s="2">
        <f t="shared" si="41"/>
        <v>28</v>
      </c>
      <c r="S83" s="2">
        <f t="shared" si="41"/>
        <v>29</v>
      </c>
      <c r="T83" s="2">
        <f t="shared" si="41"/>
        <v>30.5</v>
      </c>
      <c r="U83" s="4">
        <f t="shared" si="41"/>
        <v>31.5</v>
      </c>
      <c r="V83" s="4">
        <f t="shared" ref="V83" si="60">ROUND(ROUNDDOWN(V$69/3,1)+ROUNDDOWN(V$70/6,1)+ROUNDDOWN((V$71+$C83)/20,1)+ROUNDDOWN((V$72+$D83)/30,1),0)+1+2+1+V59</f>
        <v>33.5</v>
      </c>
    </row>
    <row r="84" spans="1:22" hidden="1">
      <c r="A84" s="655">
        <v>180</v>
      </c>
      <c r="B84" s="713"/>
      <c r="C84" s="22">
        <f t="shared" si="38"/>
        <v>60</v>
      </c>
      <c r="D84" s="4">
        <f t="shared" si="39"/>
        <v>120</v>
      </c>
      <c r="E84" s="8">
        <f t="shared" ref="E84:M84" si="61">ROUND(ROUNDDOWN(E$69/3,1)+ROUNDDOWN(E$70/6,1)+ROUNDDOWN((E$71+$C84)/20,1)+ROUNDDOWN((E$72+$D84)/30,1),0)+1+2+1+1+E60</f>
        <v>16</v>
      </c>
      <c r="F84" s="2">
        <f t="shared" si="61"/>
        <v>17</v>
      </c>
      <c r="G84" s="2">
        <f t="shared" si="61"/>
        <v>18</v>
      </c>
      <c r="H84" s="2">
        <f t="shared" si="61"/>
        <v>19</v>
      </c>
      <c r="I84" s="2">
        <f t="shared" si="61"/>
        <v>20</v>
      </c>
      <c r="J84" s="2">
        <f t="shared" si="61"/>
        <v>21</v>
      </c>
      <c r="K84" s="2">
        <f t="shared" si="61"/>
        <v>22</v>
      </c>
      <c r="L84" s="2">
        <f t="shared" si="61"/>
        <v>23</v>
      </c>
      <c r="M84" s="2">
        <f t="shared" si="61"/>
        <v>25</v>
      </c>
      <c r="N84" s="2">
        <f t="shared" si="35"/>
        <v>25</v>
      </c>
      <c r="O84" s="2">
        <f t="shared" si="41"/>
        <v>26.5</v>
      </c>
      <c r="P84" s="2">
        <f t="shared" si="41"/>
        <v>27.5</v>
      </c>
      <c r="Q84" s="2">
        <f t="shared" si="41"/>
        <v>28.5</v>
      </c>
      <c r="R84" s="2">
        <f t="shared" si="41"/>
        <v>29.5</v>
      </c>
      <c r="S84" s="2">
        <f t="shared" si="41"/>
        <v>30.5</v>
      </c>
      <c r="T84" s="2">
        <f t="shared" si="41"/>
        <v>33</v>
      </c>
      <c r="U84" s="4">
        <f t="shared" si="41"/>
        <v>34</v>
      </c>
      <c r="V84" s="4">
        <f t="shared" ref="V84" si="62">ROUND(ROUNDDOWN(V$69/3,1)+ROUNDDOWN(V$70/6,1)+ROUNDDOWN((V$71+$C84)/20,1)+ROUNDDOWN((V$72+$D84)/30,1),0)+1+2+1+V60</f>
        <v>36</v>
      </c>
    </row>
    <row r="85" spans="1:22" hidden="1">
      <c r="A85" s="655">
        <v>210</v>
      </c>
      <c r="B85" s="713"/>
      <c r="C85" s="22">
        <f t="shared" si="38"/>
        <v>70</v>
      </c>
      <c r="D85" s="4">
        <f t="shared" si="39"/>
        <v>140</v>
      </c>
      <c r="E85" s="8">
        <f t="shared" ref="E85:M85" si="63">ROUND(ROUNDDOWN(E$69/3,1)+ROUNDDOWN(E$70/6,1)+ROUNDDOWN((E$71+$C85)/20,1)+ROUNDDOWN((E$72+$D85)/30,1),0)+1+2+1+1+E61</f>
        <v>17</v>
      </c>
      <c r="F85" s="2">
        <f t="shared" si="63"/>
        <v>18</v>
      </c>
      <c r="G85" s="2">
        <f t="shared" si="63"/>
        <v>19</v>
      </c>
      <c r="H85" s="2">
        <f t="shared" si="63"/>
        <v>20</v>
      </c>
      <c r="I85" s="2">
        <f t="shared" si="63"/>
        <v>21</v>
      </c>
      <c r="J85" s="2">
        <f t="shared" si="63"/>
        <v>23.5</v>
      </c>
      <c r="K85" s="2">
        <f t="shared" si="63"/>
        <v>24.5</v>
      </c>
      <c r="L85" s="2">
        <f t="shared" si="63"/>
        <v>25.5</v>
      </c>
      <c r="M85" s="2">
        <f t="shared" si="63"/>
        <v>26.5</v>
      </c>
      <c r="N85" s="2">
        <f t="shared" si="35"/>
        <v>26.5</v>
      </c>
      <c r="O85" s="2">
        <f t="shared" si="41"/>
        <v>29</v>
      </c>
      <c r="P85" s="2">
        <f t="shared" si="41"/>
        <v>30</v>
      </c>
      <c r="Q85" s="2">
        <f t="shared" si="41"/>
        <v>31</v>
      </c>
      <c r="R85" s="2">
        <f t="shared" si="41"/>
        <v>32</v>
      </c>
      <c r="S85" s="2">
        <f t="shared" si="41"/>
        <v>33</v>
      </c>
      <c r="T85" s="2">
        <f t="shared" si="41"/>
        <v>35</v>
      </c>
      <c r="U85" s="4">
        <f t="shared" si="41"/>
        <v>36</v>
      </c>
      <c r="V85" s="4">
        <f t="shared" ref="V85" si="64">ROUND(ROUNDDOWN(V$69/3,1)+ROUNDDOWN(V$70/6,1)+ROUNDDOWN((V$71+$C85)/20,1)+ROUNDDOWN((V$72+$D85)/30,1),0)+1+2+1+V61</f>
        <v>38</v>
      </c>
    </row>
    <row r="86" spans="1:22" hidden="1">
      <c r="A86" s="655">
        <v>240</v>
      </c>
      <c r="B86" s="713"/>
      <c r="C86" s="22">
        <f t="shared" si="38"/>
        <v>80</v>
      </c>
      <c r="D86" s="4">
        <f t="shared" si="39"/>
        <v>160</v>
      </c>
      <c r="E86" s="8">
        <f t="shared" ref="E86:M86" si="65">ROUND(ROUNDDOWN(E$69/3,1)+ROUNDDOWN(E$70/6,1)+ROUNDDOWN((E$71+$C86)/20,1)+ROUNDDOWN((E$72+$D86)/30,1),0)+1+2+1+1+E62</f>
        <v>18.5</v>
      </c>
      <c r="F86" s="2">
        <f t="shared" si="65"/>
        <v>19.5</v>
      </c>
      <c r="G86" s="2">
        <f t="shared" si="65"/>
        <v>21.5</v>
      </c>
      <c r="H86" s="2">
        <f t="shared" si="65"/>
        <v>22.5</v>
      </c>
      <c r="I86" s="2">
        <f t="shared" si="65"/>
        <v>23.5</v>
      </c>
      <c r="J86" s="2">
        <f t="shared" si="65"/>
        <v>26</v>
      </c>
      <c r="K86" s="2">
        <f t="shared" si="65"/>
        <v>27</v>
      </c>
      <c r="L86" s="2">
        <f t="shared" si="65"/>
        <v>28</v>
      </c>
      <c r="M86" s="2">
        <f t="shared" si="65"/>
        <v>29</v>
      </c>
      <c r="N86" s="2">
        <f t="shared" si="35"/>
        <v>29</v>
      </c>
      <c r="O86" s="2">
        <f t="shared" si="41"/>
        <v>31</v>
      </c>
      <c r="P86" s="2">
        <f t="shared" si="41"/>
        <v>32</v>
      </c>
      <c r="Q86" s="2">
        <f t="shared" si="41"/>
        <v>33</v>
      </c>
      <c r="R86" s="2">
        <f t="shared" si="41"/>
        <v>34</v>
      </c>
      <c r="S86" s="2">
        <f t="shared" si="41"/>
        <v>35</v>
      </c>
      <c r="T86" s="2">
        <f t="shared" si="41"/>
        <v>36</v>
      </c>
      <c r="U86" s="4">
        <f t="shared" si="41"/>
        <v>37</v>
      </c>
      <c r="V86" s="4">
        <f t="shared" ref="V86" si="66">ROUND(ROUNDDOWN(V$69/3,1)+ROUNDDOWN(V$70/6,1)+ROUNDDOWN((V$71+$C86)/20,1)+ROUNDDOWN((V$72+$D86)/30,1),0)+1+2+1+V62</f>
        <v>40</v>
      </c>
    </row>
    <row r="87" spans="1:22" hidden="1">
      <c r="A87" s="655">
        <v>270</v>
      </c>
      <c r="B87" s="713"/>
      <c r="C87" s="22">
        <f t="shared" si="38"/>
        <v>90</v>
      </c>
      <c r="D87" s="4">
        <f t="shared" si="39"/>
        <v>180</v>
      </c>
      <c r="E87" s="8">
        <f t="shared" ref="E87:M87" si="67">ROUND(ROUNDDOWN(E$69/3,1)+ROUNDDOWN(E$70/6,1)+ROUNDDOWN((E$71+$C87)/20,1)+ROUNDDOWN((E$72+$D87)/30,1),0)+1+2+1+1+E63</f>
        <v>22</v>
      </c>
      <c r="F87" s="2">
        <f t="shared" si="67"/>
        <v>23</v>
      </c>
      <c r="G87" s="2">
        <f t="shared" si="67"/>
        <v>24</v>
      </c>
      <c r="H87" s="2">
        <f t="shared" si="67"/>
        <v>25</v>
      </c>
      <c r="I87" s="2">
        <f t="shared" si="67"/>
        <v>26</v>
      </c>
      <c r="J87" s="2">
        <f t="shared" si="67"/>
        <v>28</v>
      </c>
      <c r="K87" s="2">
        <f t="shared" si="67"/>
        <v>29</v>
      </c>
      <c r="L87" s="2">
        <f t="shared" si="67"/>
        <v>30</v>
      </c>
      <c r="M87" s="2">
        <f t="shared" si="67"/>
        <v>31</v>
      </c>
      <c r="N87" s="2">
        <f t="shared" si="35"/>
        <v>31</v>
      </c>
      <c r="O87" s="2">
        <f t="shared" si="41"/>
        <v>32</v>
      </c>
      <c r="P87" s="2">
        <f t="shared" si="41"/>
        <v>33</v>
      </c>
      <c r="Q87" s="2">
        <f t="shared" si="41"/>
        <v>34</v>
      </c>
      <c r="R87" s="2">
        <f t="shared" si="41"/>
        <v>35</v>
      </c>
      <c r="S87" s="2">
        <f t="shared" si="41"/>
        <v>37</v>
      </c>
      <c r="T87" s="2">
        <f t="shared" si="41"/>
        <v>38</v>
      </c>
      <c r="U87" s="4">
        <f t="shared" si="41"/>
        <v>39</v>
      </c>
      <c r="V87" s="4">
        <f t="shared" ref="V87" si="68">ROUND(ROUNDDOWN(V$69/3,1)+ROUNDDOWN(V$70/6,1)+ROUNDDOWN((V$71+$C87)/20,1)+ROUNDDOWN((V$72+$D87)/30,1),0)+1+2+1+V63</f>
        <v>41</v>
      </c>
    </row>
    <row r="88" spans="1:22" ht="19.5" hidden="1" thickBot="1">
      <c r="A88" s="638">
        <v>300</v>
      </c>
      <c r="B88" s="708"/>
      <c r="C88" s="23">
        <f t="shared" si="38"/>
        <v>100</v>
      </c>
      <c r="D88" s="6">
        <f t="shared" si="39"/>
        <v>200</v>
      </c>
      <c r="E88" s="9">
        <f t="shared" ref="E88:M88" si="69">ROUND(ROUNDDOWN(E$69/3,1)+ROUNDDOWN(E$70/6,1)+ROUNDDOWN((E$71+$C88)/20,1)+ROUNDDOWN((E$72+$D88)/30,1),0)+1+2+1+1+E64</f>
        <v>24</v>
      </c>
      <c r="F88" s="5">
        <f t="shared" si="69"/>
        <v>25</v>
      </c>
      <c r="G88" s="5">
        <f t="shared" si="69"/>
        <v>26</v>
      </c>
      <c r="H88" s="5">
        <f t="shared" si="69"/>
        <v>27</v>
      </c>
      <c r="I88" s="5">
        <f t="shared" si="69"/>
        <v>28</v>
      </c>
      <c r="J88" s="5">
        <f t="shared" si="69"/>
        <v>29</v>
      </c>
      <c r="K88" s="5">
        <f t="shared" si="69"/>
        <v>30</v>
      </c>
      <c r="L88" s="5">
        <f t="shared" si="69"/>
        <v>31</v>
      </c>
      <c r="M88" s="5">
        <f t="shared" si="69"/>
        <v>32</v>
      </c>
      <c r="N88" s="5">
        <f t="shared" si="35"/>
        <v>32</v>
      </c>
      <c r="O88" s="5">
        <f t="shared" si="41"/>
        <v>33</v>
      </c>
      <c r="P88" s="5">
        <f t="shared" si="41"/>
        <v>34</v>
      </c>
      <c r="Q88" s="5">
        <f t="shared" si="41"/>
        <v>36</v>
      </c>
      <c r="R88" s="5">
        <f t="shared" si="41"/>
        <v>37</v>
      </c>
      <c r="S88" s="5">
        <f t="shared" si="41"/>
        <v>38</v>
      </c>
      <c r="T88" s="5">
        <f t="shared" si="41"/>
        <v>39</v>
      </c>
      <c r="U88" s="6">
        <f t="shared" si="41"/>
        <v>40</v>
      </c>
      <c r="V88" s="6">
        <f t="shared" ref="V88" si="70">ROUND(ROUNDDOWN(V$69/3,1)+ROUNDDOWN(V$70/6,1)+ROUNDDOWN((V$71+$C88)/20,1)+ROUNDDOWN((V$72+$D88)/30,1),0)+1+2+1+V64</f>
        <v>42</v>
      </c>
    </row>
    <row r="89" spans="1:22" ht="19.5" hidden="1" thickBot="1">
      <c r="A89" s="691">
        <v>360</v>
      </c>
      <c r="B89" s="693"/>
      <c r="C89" s="23">
        <f t="shared" ref="C89" si="71">ROUNDDOWN(A89/3,0)</f>
        <v>120</v>
      </c>
      <c r="D89" s="6">
        <f t="shared" ref="D89" si="72">A89-C89</f>
        <v>240</v>
      </c>
      <c r="E89" s="9">
        <f>ROUND(ROUNDDOWN(E$69/3,1)+ROUNDDOWN(E$70/6,1)+ROUNDDOWN((E$71+$C89)/20,1)+ROUNDDOWN((E$72+$D89)/30,1),0)+1+2+1+1+E65</f>
        <v>26</v>
      </c>
      <c r="F89" s="5">
        <f t="shared" ref="F89:V89" si="73">ROUND(ROUNDDOWN(F$69/3,1)+ROUNDDOWN(F$70/6,1)+ROUNDDOWN((F$71+$C89)/20,1)+ROUNDDOWN((F$72+$D89)/30,1),0)+1+2+1+1+F65</f>
        <v>27</v>
      </c>
      <c r="G89" s="5">
        <f t="shared" si="73"/>
        <v>28</v>
      </c>
      <c r="H89" s="5">
        <f t="shared" si="73"/>
        <v>29</v>
      </c>
      <c r="I89" s="5">
        <f t="shared" si="73"/>
        <v>30</v>
      </c>
      <c r="J89" s="5">
        <f t="shared" si="73"/>
        <v>31</v>
      </c>
      <c r="K89" s="5">
        <f t="shared" si="73"/>
        <v>32</v>
      </c>
      <c r="L89" s="5">
        <f t="shared" si="73"/>
        <v>33</v>
      </c>
      <c r="M89" s="5">
        <f t="shared" si="73"/>
        <v>35</v>
      </c>
      <c r="N89" s="5">
        <f t="shared" si="73"/>
        <v>36</v>
      </c>
      <c r="O89" s="5">
        <f t="shared" si="73"/>
        <v>37</v>
      </c>
      <c r="P89" s="5">
        <f t="shared" si="73"/>
        <v>38</v>
      </c>
      <c r="Q89" s="5">
        <f t="shared" si="73"/>
        <v>39</v>
      </c>
      <c r="R89" s="5">
        <f t="shared" si="73"/>
        <v>40</v>
      </c>
      <c r="S89" s="5">
        <f t="shared" si="73"/>
        <v>41</v>
      </c>
      <c r="T89" s="5">
        <f t="shared" si="73"/>
        <v>44</v>
      </c>
      <c r="U89" s="6">
        <f t="shared" si="73"/>
        <v>45</v>
      </c>
      <c r="V89" s="6">
        <f t="shared" si="73"/>
        <v>47</v>
      </c>
    </row>
    <row r="91" spans="1:22" ht="33.75" thickBot="1">
      <c r="A91" s="407" t="s">
        <v>222</v>
      </c>
    </row>
    <row r="92" spans="1:22" ht="75">
      <c r="A92" s="726" t="str">
        <f>入力!B7</f>
        <v>6/100
地域</v>
      </c>
      <c r="B92" s="718"/>
      <c r="C92" s="14" t="s">
        <v>0</v>
      </c>
      <c r="D92" s="15" t="s">
        <v>93</v>
      </c>
      <c r="E92" s="90" t="s">
        <v>49</v>
      </c>
      <c r="F92" s="88" t="s">
        <v>56</v>
      </c>
      <c r="G92" s="88" t="s">
        <v>57</v>
      </c>
      <c r="H92" s="88" t="s">
        <v>60</v>
      </c>
      <c r="I92" s="88" t="s">
        <v>61</v>
      </c>
      <c r="J92" s="88" t="s">
        <v>64</v>
      </c>
      <c r="K92" s="88" t="s">
        <v>65</v>
      </c>
      <c r="L92" s="88" t="s">
        <v>68</v>
      </c>
      <c r="M92" s="88" t="s">
        <v>69</v>
      </c>
      <c r="N92" s="88" t="s">
        <v>72</v>
      </c>
      <c r="O92" s="88" t="s">
        <v>73</v>
      </c>
      <c r="P92" s="88" t="s">
        <v>76</v>
      </c>
      <c r="Q92" s="88" t="s">
        <v>77</v>
      </c>
      <c r="R92" s="88" t="s">
        <v>80</v>
      </c>
      <c r="S92" s="88" t="s">
        <v>81</v>
      </c>
      <c r="T92" s="88" t="s">
        <v>84</v>
      </c>
      <c r="U92" s="178" t="s">
        <v>85</v>
      </c>
      <c r="V92" s="89" t="s">
        <v>88</v>
      </c>
    </row>
    <row r="93" spans="1:22">
      <c r="A93" s="656" t="s">
        <v>105</v>
      </c>
      <c r="B93" s="822">
        <f>B118</f>
        <v>1</v>
      </c>
      <c r="C93" s="829" t="s">
        <v>94</v>
      </c>
      <c r="D93" s="49" t="s">
        <v>54</v>
      </c>
      <c r="E93" s="50">
        <f>SUMIFS(認子保育!$E$6:$E$581,認子保育!$A$6:$A$581,基準表!$A$92,認子保育!$B$6:$B$581,E$92,認子保育!$D$6:$D$581,$D93)</f>
        <v>407300</v>
      </c>
      <c r="F93" s="48">
        <f>SUMIFS(認子保育!$E$6:$E$581,認子保育!$A$6:$A$581,基準表!$A$92,認子保育!$B$6:$B$581,F$92,認子保育!$D$6:$D$581,$D93)</f>
        <v>291730</v>
      </c>
      <c r="G93" s="48">
        <f>SUMIFS(認子保育!$E$6:$E$581,認子保育!$A$6:$A$581,基準表!$A$92,認子保育!$B$6:$B$581,G$92,認子保育!$D$6:$D$581,$D93)</f>
        <v>253080</v>
      </c>
      <c r="H93" s="48">
        <f>SUMIFS(認子保育!$E$6:$E$581,認子保育!$A$6:$A$581,基準表!$A$92,認子保育!$B$6:$B$581,H$92,認子保育!$D$6:$D$581,$D93)</f>
        <v>234200</v>
      </c>
      <c r="I93" s="48">
        <f>SUMIFS(認子保育!$E$6:$E$581,認子保育!$A$6:$A$581,基準表!$A$92,認子保育!$B$6:$B$581,I$92,認子保育!$D$6:$D$581,$D93)</f>
        <v>229040</v>
      </c>
      <c r="J93" s="48">
        <f>SUMIFS(認子保育!$E$6:$E$581,認子保育!$A$6:$A$581,基準表!$A$92,認子保育!$B$6:$B$581,J$92,認子保育!$D$6:$D$581,$D93)</f>
        <v>219750</v>
      </c>
      <c r="K93" s="48">
        <f>SUMIFS(認子保育!$E$6:$E$581,認子保育!$A$6:$A$581,基準表!$A$92,認子保育!$B$6:$B$581,K$92,認子保育!$D$6:$D$581,$D93)</f>
        <v>213190</v>
      </c>
      <c r="L93" s="48">
        <f>SUMIFS(認子保育!$E$6:$E$581,認子保育!$A$6:$A$581,基準表!$A$92,認子保育!$B$6:$B$581,L$92,認子保育!$D$6:$D$581,$D93)</f>
        <v>208330</v>
      </c>
      <c r="M93" s="48">
        <f>SUMIFS(認子保育!$E$6:$E$581,認子保育!$A$6:$A$581,基準表!$A$92,認子保育!$B$6:$B$581,M$92,認子保育!$D$6:$D$581,$D93)</f>
        <v>204500</v>
      </c>
      <c r="N93" s="48">
        <f>SUMIFS(認子保育!$E$6:$E$581,認子保育!$A$6:$A$581,基準表!$A$92,認子保育!$B$6:$B$581,N$92,認子保育!$D$6:$D$581,$D93)</f>
        <v>197780</v>
      </c>
      <c r="O93" s="48">
        <f>SUMIFS(認子保育!$E$6:$E$581,認子保育!$A$6:$A$581,基準表!$A$92,認子保育!$B$6:$B$581,O$92,認子保育!$D$6:$D$581,$D93)</f>
        <v>195650</v>
      </c>
      <c r="P93" s="48">
        <f>SUMIFS(認子保育!$E$6:$E$581,認子保育!$A$6:$A$581,基準表!$A$92,認子保育!$B$6:$B$581,P$92,認子保育!$D$6:$D$581,$D93)</f>
        <v>193830</v>
      </c>
      <c r="Q93" s="48">
        <f>SUMIFS(認子保育!$E$6:$E$581,認子保育!$A$6:$A$581,基準表!$A$92,認子保育!$B$6:$B$581,Q$92,認子保育!$D$6:$D$581,$D93)</f>
        <v>192290</v>
      </c>
      <c r="R93" s="48">
        <f>SUMIFS(認子保育!$E$6:$E$581,認子保育!$A$6:$A$581,基準表!$A$92,認子保育!$B$6:$B$581,R$92,認子保育!$D$6:$D$581,$D93)</f>
        <v>191010</v>
      </c>
      <c r="S93" s="48">
        <f>SUMIFS(認子保育!$E$6:$E$581,認子保育!$A$6:$A$581,基準表!$A$92,認子保育!$B$6:$B$581,S$92,認子保育!$D$6:$D$581,$D93)</f>
        <v>189870</v>
      </c>
      <c r="T93" s="48">
        <f>SUMIFS(認子保育!$E$6:$E$581,認子保育!$A$6:$A$581,基準表!$A$92,認子保育!$B$6:$B$581,T$92,認子保育!$D$6:$D$581,$D93)</f>
        <v>189780</v>
      </c>
      <c r="U93" s="51">
        <f>SUMIFS(認子保育!$E$6:$E$581,認子保育!$A$6:$A$581,基準表!$A$92,認子保育!$B$6:$B$581,U$92,認子保育!$D$6:$D$581,$D93)</f>
        <v>188870</v>
      </c>
      <c r="V93" s="49">
        <f>SUMIFS(認子保育!$E$6:$E$581,認子保育!$A$6:$A$581,基準表!$A$92,認子保育!$B$6:$B$581,V$92,認子保育!$D$6:$D$581,$D93)</f>
        <v>188040</v>
      </c>
    </row>
    <row r="94" spans="1:22">
      <c r="A94" s="654"/>
      <c r="B94" s="823"/>
      <c r="C94" s="830"/>
      <c r="D94" s="49" t="s">
        <v>53</v>
      </c>
      <c r="E94" s="50">
        <f>SUMIFS(認子保育!$E$6:$E$581,認子保育!$A$6:$A$581,基準表!$A$92,認子保育!$B$6:$B$581,E$92,認子保育!$D$6:$D$581,$D94)</f>
        <v>325970</v>
      </c>
      <c r="F94" s="48">
        <f>SUMIFS(認子保育!$E$6:$E$581,認子保育!$A$6:$A$581,基準表!$A$92,認子保育!$B$6:$B$581,F$92,認子保育!$D$6:$D$581,$D94)</f>
        <v>210400</v>
      </c>
      <c r="G94" s="48">
        <f>SUMIFS(認子保育!$E$6:$E$581,認子保育!$A$6:$A$581,基準表!$A$92,認子保育!$B$6:$B$581,G$92,認子保育!$D$6:$D$581,$D94)</f>
        <v>171750</v>
      </c>
      <c r="H94" s="48">
        <f>SUMIFS(認子保育!$E$6:$E$581,認子保育!$A$6:$A$581,基準表!$A$92,認子保育!$B$6:$B$581,H$92,認子保育!$D$6:$D$581,$D94)</f>
        <v>152870</v>
      </c>
      <c r="I94" s="48">
        <f>SUMIFS(認子保育!$E$6:$E$581,認子保育!$A$6:$A$581,基準表!$A$92,認子保育!$B$6:$B$581,I$92,認子保育!$D$6:$D$581,$D94)</f>
        <v>147710</v>
      </c>
      <c r="J94" s="48">
        <f>SUMIFS(認子保育!$E$6:$E$581,認子保育!$A$6:$A$581,基準表!$A$92,認子保育!$B$6:$B$581,J$92,認子保育!$D$6:$D$581,$D94)</f>
        <v>138420</v>
      </c>
      <c r="K94" s="48">
        <f>SUMIFS(認子保育!$E$6:$E$581,認子保育!$A$6:$A$581,基準表!$A$92,認子保育!$B$6:$B$581,K$92,認子保育!$D$6:$D$581,$D94)</f>
        <v>131860</v>
      </c>
      <c r="L94" s="48">
        <f>SUMIFS(認子保育!$E$6:$E$581,認子保育!$A$6:$A$581,基準表!$A$92,認子保育!$B$6:$B$581,L$92,認子保育!$D$6:$D$581,$D94)</f>
        <v>127000</v>
      </c>
      <c r="M94" s="48">
        <f>SUMIFS(認子保育!$E$6:$E$581,認子保育!$A$6:$A$581,基準表!$A$92,認子保育!$B$6:$B$581,M$92,認子保育!$D$6:$D$581,$D94)</f>
        <v>123170</v>
      </c>
      <c r="N94" s="48">
        <f>SUMIFS(認子保育!$E$6:$E$581,認子保育!$A$6:$A$581,基準表!$A$92,認子保育!$B$6:$B$581,N$92,認子保育!$D$6:$D$581,$D94)</f>
        <v>116450</v>
      </c>
      <c r="O94" s="48">
        <f>SUMIFS(認子保育!$E$6:$E$581,認子保育!$A$6:$A$581,基準表!$A$92,認子保育!$B$6:$B$581,O$92,認子保育!$D$6:$D$581,$D94)</f>
        <v>114320</v>
      </c>
      <c r="P94" s="48">
        <f>SUMIFS(認子保育!$E$6:$E$581,認子保育!$A$6:$A$581,基準表!$A$92,認子保育!$B$6:$B$581,P$92,認子保育!$D$6:$D$581,$D94)</f>
        <v>112500</v>
      </c>
      <c r="Q94" s="48">
        <f>SUMIFS(認子保育!$E$6:$E$581,認子保育!$A$6:$A$581,基準表!$A$92,認子保育!$B$6:$B$581,Q$92,認子保育!$D$6:$D$581,$D94)</f>
        <v>110960</v>
      </c>
      <c r="R94" s="48">
        <f>SUMIFS(認子保育!$E$6:$E$581,認子保育!$A$6:$A$581,基準表!$A$92,認子保育!$B$6:$B$581,R$92,認子保育!$D$6:$D$581,$D94)</f>
        <v>109680</v>
      </c>
      <c r="S94" s="48">
        <f>SUMIFS(認子保育!$E$6:$E$581,認子保育!$A$6:$A$581,基準表!$A$92,認子保育!$B$6:$B$581,S$92,認子保育!$D$6:$D$581,$D94)</f>
        <v>108540</v>
      </c>
      <c r="T94" s="48">
        <f>SUMIFS(認子保育!$E$6:$E$581,認子保育!$A$6:$A$581,基準表!$A$92,認子保育!$B$6:$B$581,T$92,認子保育!$D$6:$D$581,$D94)</f>
        <v>108450</v>
      </c>
      <c r="U94" s="51">
        <f>SUMIFS(認子保育!$E$6:$E$581,認子保育!$A$6:$A$581,基準表!$A$92,認子保育!$B$6:$B$581,U$92,認子保育!$D$6:$D$581,$D94)</f>
        <v>107540</v>
      </c>
      <c r="V94" s="49">
        <f>SUMIFS(認子保育!$E$6:$E$581,認子保育!$A$6:$A$581,基準表!$A$92,認子保育!$B$6:$B$581,V$92,認子保育!$D$6:$D$581,$D94)</f>
        <v>106710</v>
      </c>
    </row>
    <row r="95" spans="1:22">
      <c r="A95" s="727" t="s">
        <v>2</v>
      </c>
      <c r="B95" s="715"/>
      <c r="C95" s="831"/>
      <c r="D95" s="49" t="s">
        <v>22</v>
      </c>
      <c r="E95" s="50">
        <f>SUMIFS(認子保育!$E$6:$E$581,認子保育!$A$6:$A$581,基準表!$A$92,認子保育!$B$6:$B$581,E$92,認子保育!$D$6:$D$581,$D95)</f>
        <v>260470</v>
      </c>
      <c r="F95" s="48">
        <f>SUMIFS(認子保育!$E$6:$E$581,認子保育!$A$6:$A$581,基準表!$A$92,認子保育!$B$6:$B$581,F$92,認子保育!$D$6:$D$581,$D95)</f>
        <v>144900</v>
      </c>
      <c r="G95" s="48">
        <f>SUMIFS(認子保育!$E$6:$E$581,認子保育!$A$6:$A$581,基準表!$A$92,認子保育!$B$6:$B$581,G$92,認子保育!$D$6:$D$581,$D95)</f>
        <v>106250</v>
      </c>
      <c r="H95" s="48">
        <f>SUMIFS(認子保育!$E$6:$E$581,認子保育!$A$6:$A$581,基準表!$A$92,認子保育!$B$6:$B$581,H$92,認子保育!$D$6:$D$581,$D95)</f>
        <v>87370</v>
      </c>
      <c r="I95" s="48">
        <f>SUMIFS(認子保育!$E$6:$E$581,認子保育!$A$6:$A$581,基準表!$A$92,認子保育!$B$6:$B$581,I$92,認子保育!$D$6:$D$581,$D95)</f>
        <v>82210</v>
      </c>
      <c r="J95" s="48">
        <f>SUMIFS(認子保育!$E$6:$E$581,認子保育!$A$6:$A$581,基準表!$A$92,認子保育!$B$6:$B$581,J$92,認子保育!$D$6:$D$581,$D95)</f>
        <v>72920</v>
      </c>
      <c r="K95" s="48">
        <f>SUMIFS(認子保育!$E$6:$E$581,認子保育!$A$6:$A$581,基準表!$A$92,認子保育!$B$6:$B$581,K$92,認子保育!$D$6:$D$581,$D95)</f>
        <v>66360</v>
      </c>
      <c r="L95" s="48">
        <f>SUMIFS(認子保育!$E$6:$E$581,認子保育!$A$6:$A$581,基準表!$A$92,認子保育!$B$6:$B$581,L$92,認子保育!$D$6:$D$581,$D95)</f>
        <v>61500</v>
      </c>
      <c r="M95" s="48">
        <f>SUMIFS(認子保育!$E$6:$E$581,認子保育!$A$6:$A$581,基準表!$A$92,認子保育!$B$6:$B$581,M$92,認子保育!$D$6:$D$581,$D95)</f>
        <v>57670</v>
      </c>
      <c r="N95" s="48">
        <f>SUMIFS(認子保育!$E$6:$E$581,認子保育!$A$6:$A$581,基準表!$A$92,認子保育!$B$6:$B$581,N$92,認子保育!$D$6:$D$581,$D95)</f>
        <v>50950</v>
      </c>
      <c r="O95" s="48">
        <f>SUMIFS(認子保育!$E$6:$E$581,認子保育!$A$6:$A$581,基準表!$A$92,認子保育!$B$6:$B$581,O$92,認子保育!$D$6:$D$581,$D95)</f>
        <v>48820</v>
      </c>
      <c r="P95" s="48">
        <f>SUMIFS(認子保育!$E$6:$E$581,認子保育!$A$6:$A$581,基準表!$A$92,認子保育!$B$6:$B$581,P$92,認子保育!$D$6:$D$581,$D95)</f>
        <v>47000</v>
      </c>
      <c r="Q95" s="48">
        <f>SUMIFS(認子保育!$E$6:$E$581,認子保育!$A$6:$A$581,基準表!$A$92,認子保育!$B$6:$B$581,Q$92,認子保育!$D$6:$D$581,$D95)</f>
        <v>45460</v>
      </c>
      <c r="R95" s="48">
        <f>SUMIFS(認子保育!$E$6:$E$581,認子保育!$A$6:$A$581,基準表!$A$92,認子保育!$B$6:$B$581,R$92,認子保育!$D$6:$D$581,$D95)</f>
        <v>44180</v>
      </c>
      <c r="S95" s="48">
        <f>SUMIFS(認子保育!$E$6:$E$581,認子保育!$A$6:$A$581,基準表!$A$92,認子保育!$B$6:$B$581,S$92,認子保育!$D$6:$D$581,$D95)</f>
        <v>43040</v>
      </c>
      <c r="T95" s="48">
        <f>SUMIFS(認子保育!$E$6:$E$581,認子保育!$A$6:$A$581,基準表!$A$92,認子保育!$B$6:$B$581,T$92,認子保育!$D$6:$D$581,$D95)</f>
        <v>42950</v>
      </c>
      <c r="U95" s="51">
        <f>SUMIFS(認子保育!$E$6:$E$581,認子保育!$A$6:$A$581,基準表!$A$92,認子保育!$B$6:$B$581,U$92,認子保育!$D$6:$D$581,$D95)</f>
        <v>42040</v>
      </c>
      <c r="V95" s="49">
        <f>SUMIFS(認子保育!$E$6:$E$581,認子保育!$A$6:$A$581,基準表!$A$92,認子保育!$B$6:$B$581,V$92,認子保育!$D$6:$D$581,$D95)</f>
        <v>41210</v>
      </c>
    </row>
    <row r="96" spans="1:22" ht="19.5" thickBot="1">
      <c r="A96" s="644" t="s">
        <v>93</v>
      </c>
      <c r="B96" s="709"/>
      <c r="C96" s="62" t="s">
        <v>22</v>
      </c>
      <c r="D96" s="63" t="s">
        <v>21</v>
      </c>
      <c r="E96" s="64">
        <f>SUMIFS(認子保育!$E$6:$E$581,認子保育!$A$6:$A$581,基準表!$A$92,認子保育!$B$6:$B$581,E$92,認子保育!$D$6:$D$581,$D96)</f>
        <v>252340</v>
      </c>
      <c r="F96" s="62">
        <f>SUMIFS(認子保育!$E$6:$E$581,認子保育!$A$6:$A$581,基準表!$A$92,認子保育!$B$6:$B$581,F$92,認子保育!$D$6:$D$581,$D96)</f>
        <v>136770</v>
      </c>
      <c r="G96" s="62">
        <f>SUMIFS(認子保育!$E$6:$E$581,認子保育!$A$6:$A$581,基準表!$A$92,認子保育!$B$6:$B$581,G$92,認子保育!$D$6:$D$581,$D96)</f>
        <v>98120</v>
      </c>
      <c r="H96" s="62">
        <f>SUMIFS(認子保育!$E$6:$E$581,認子保育!$A$6:$A$581,基準表!$A$92,認子保育!$B$6:$B$581,H$92,認子保育!$D$6:$D$581,$D96)</f>
        <v>79240</v>
      </c>
      <c r="I96" s="62">
        <f>SUMIFS(認子保育!$E$6:$E$581,認子保育!$A$6:$A$581,基準表!$A$92,認子保育!$B$6:$B$581,I$92,認子保育!$D$6:$D$581,$D96)</f>
        <v>74080</v>
      </c>
      <c r="J96" s="62">
        <f>SUMIFS(認子保育!$E$6:$E$581,認子保育!$A$6:$A$581,基準表!$A$92,認子保育!$B$6:$B$581,J$92,認子保育!$D$6:$D$581,$D96)</f>
        <v>64790</v>
      </c>
      <c r="K96" s="62">
        <f>SUMIFS(認子保育!$E$6:$E$581,認子保育!$A$6:$A$581,基準表!$A$92,認子保育!$B$6:$B$581,K$92,認子保育!$D$6:$D$581,$D96)</f>
        <v>58230</v>
      </c>
      <c r="L96" s="62">
        <f>SUMIFS(認子保育!$E$6:$E$581,認子保育!$A$6:$A$581,基準表!$A$92,認子保育!$B$6:$B$581,L$92,認子保育!$D$6:$D$581,$D96)</f>
        <v>53370</v>
      </c>
      <c r="M96" s="62">
        <f>SUMIFS(認子保育!$E$6:$E$581,認子保育!$A$6:$A$581,基準表!$A$92,認子保育!$B$6:$B$581,M$92,認子保育!$D$6:$D$581,$D96)</f>
        <v>49540</v>
      </c>
      <c r="N96" s="62">
        <f>SUMIFS(認子保育!$E$6:$E$581,認子保育!$A$6:$A$581,基準表!$A$92,認子保育!$B$6:$B$581,N$92,認子保育!$D$6:$D$581,$D96)</f>
        <v>42820</v>
      </c>
      <c r="O96" s="62">
        <f>SUMIFS(認子保育!$E$6:$E$581,認子保育!$A$6:$A$581,基準表!$A$92,認子保育!$B$6:$B$581,O$92,認子保育!$D$6:$D$581,$D96)</f>
        <v>40690</v>
      </c>
      <c r="P96" s="62">
        <f>SUMIFS(認子保育!$E$6:$E$581,認子保育!$A$6:$A$581,基準表!$A$92,認子保育!$B$6:$B$581,P$92,認子保育!$D$6:$D$581,$D96)</f>
        <v>38870</v>
      </c>
      <c r="Q96" s="62">
        <f>SUMIFS(認子保育!$E$6:$E$581,認子保育!$A$6:$A$581,基準表!$A$92,認子保育!$B$6:$B$581,Q$92,認子保育!$D$6:$D$581,$D96)</f>
        <v>37330</v>
      </c>
      <c r="R96" s="62">
        <f>SUMIFS(認子保育!$E$6:$E$581,認子保育!$A$6:$A$581,基準表!$A$92,認子保育!$B$6:$B$581,R$92,認子保育!$D$6:$D$581,$D96)</f>
        <v>36050</v>
      </c>
      <c r="S96" s="62">
        <f>SUMIFS(認子保育!$E$6:$E$581,認子保育!$A$6:$A$581,基準表!$A$92,認子保育!$B$6:$B$581,S$92,認子保育!$D$6:$D$581,$D96)</f>
        <v>34910</v>
      </c>
      <c r="T96" s="62">
        <f>SUMIFS(認子保育!$E$6:$E$581,認子保育!$A$6:$A$581,基準表!$A$92,認子保育!$B$6:$B$581,T$92,認子保育!$D$6:$D$581,$D96)</f>
        <v>34820</v>
      </c>
      <c r="U96" s="65">
        <f>SUMIFS(認子保育!$E$6:$E$581,認子保育!$A$6:$A$581,基準表!$A$92,認子保育!$B$6:$B$581,U$92,認子保育!$D$6:$D$581,$D96)</f>
        <v>33910</v>
      </c>
      <c r="V96" s="63">
        <f>SUMIFS(認子保育!$E$6:$E$581,認子保育!$A$6:$A$581,基準表!$A$92,認子保育!$B$6:$B$581,V$92,認子保育!$D$6:$D$581,$D96)</f>
        <v>33080</v>
      </c>
    </row>
    <row r="97" spans="1:22" ht="37.5" customHeight="1" thickBot="1">
      <c r="A97" s="815" t="s">
        <v>19</v>
      </c>
      <c r="B97" s="816"/>
      <c r="C97" s="42">
        <f>SUMIFS(認子教育!$E$6:$E$277,認子教育!$A$6:$A$277,$A$92,認子教育!$B$6:$B$277,$A97,認子教育!$D$6:$D$277,C$96)</f>
        <v>97130</v>
      </c>
      <c r="D97" s="43">
        <f>SUMIFS(認子教育!$E$6:$E$277,認子教育!$A$6:$A$277,$A$92,認子教育!$B$6:$B$277,$A97,認子教育!$D$6:$D$277,D$96)</f>
        <v>88700</v>
      </c>
      <c r="E97" s="44">
        <f>ROUND((E$69*E$93+E$70*E$94+E$71*E$95+E$72*E$96+$C73*$C97+$D73*$D97)*$B$93,0)</f>
        <v>4288160</v>
      </c>
      <c r="F97" s="179">
        <f t="shared" ref="F97:V97" si="74">ROUND((F$69*F$93+F$70*F$94+F$71*F$95+F$72*F$96+$C73*$C97+$D73*$D97)*$B$93,0)</f>
        <v>4892270</v>
      </c>
      <c r="G97" s="180">
        <f t="shared" si="74"/>
        <v>5492580</v>
      </c>
      <c r="H97" s="270">
        <f t="shared" si="74"/>
        <v>6110690</v>
      </c>
      <c r="I97" s="272">
        <f t="shared" si="74"/>
        <v>7037200</v>
      </c>
      <c r="J97" s="271">
        <f t="shared" si="74"/>
        <v>7612710</v>
      </c>
      <c r="K97" s="184">
        <f t="shared" si="74"/>
        <v>8193520</v>
      </c>
      <c r="L97" s="185">
        <f t="shared" si="74"/>
        <v>8779130</v>
      </c>
      <c r="M97" s="186">
        <f t="shared" si="74"/>
        <v>9360240</v>
      </c>
      <c r="N97" s="187">
        <f t="shared" si="74"/>
        <v>9575750</v>
      </c>
      <c r="O97" s="188">
        <f t="shared" si="74"/>
        <v>10161760</v>
      </c>
      <c r="P97" s="189">
        <f t="shared" si="74"/>
        <v>10742370</v>
      </c>
      <c r="Q97" s="190">
        <f t="shared" si="74"/>
        <v>11322980</v>
      </c>
      <c r="R97" s="191">
        <f t="shared" si="74"/>
        <v>11909190</v>
      </c>
      <c r="S97" s="192">
        <f t="shared" si="74"/>
        <v>12490800</v>
      </c>
      <c r="T97" s="193">
        <f t="shared" si="74"/>
        <v>13217610</v>
      </c>
      <c r="U97" s="240">
        <f t="shared" si="74"/>
        <v>13803220</v>
      </c>
      <c r="V97" s="194">
        <f t="shared" si="74"/>
        <v>15107940</v>
      </c>
    </row>
    <row r="98" spans="1:22" ht="37.5" customHeight="1" thickTop="1" thickBot="1">
      <c r="A98" s="811" t="s">
        <v>23</v>
      </c>
      <c r="B98" s="812"/>
      <c r="C98" s="48">
        <f>SUMIFS(認子教育!$E$6:$E$277,認子教育!$A$6:$A$277,$A$92,認子教育!$B$6:$B$277,$A98,認子教育!$D$6:$D$277,C$96)</f>
        <v>63460</v>
      </c>
      <c r="D98" s="49">
        <f>SUMIFS(認子教育!$E$6:$E$277,認子教育!$A$6:$A$277,$A$92,認子教育!$B$6:$B$277,$A98,認子教育!$D$6:$D$277,D$96)</f>
        <v>55030</v>
      </c>
      <c r="E98" s="195">
        <f t="shared" ref="E98:V98" si="75">ROUND((E$69*E$93+E$70*E$94+E$71*E$95+E$72*E$96+$C74*$C98+$D74*$D98)*$B$93,0)</f>
        <v>4358700</v>
      </c>
      <c r="F98" s="267">
        <f t="shared" si="75"/>
        <v>4962810</v>
      </c>
      <c r="G98" s="268">
        <f t="shared" si="75"/>
        <v>5563120</v>
      </c>
      <c r="H98" s="269">
        <f t="shared" si="75"/>
        <v>6181230</v>
      </c>
      <c r="I98" s="183">
        <f t="shared" si="75"/>
        <v>7107740</v>
      </c>
      <c r="J98" s="200">
        <f t="shared" si="75"/>
        <v>7683250</v>
      </c>
      <c r="K98" s="201">
        <f t="shared" si="75"/>
        <v>8264060</v>
      </c>
      <c r="L98" s="202">
        <f t="shared" si="75"/>
        <v>8849670</v>
      </c>
      <c r="M98" s="203">
        <f t="shared" si="75"/>
        <v>9430780</v>
      </c>
      <c r="N98" s="204">
        <f t="shared" si="75"/>
        <v>9646290</v>
      </c>
      <c r="O98" s="205">
        <f t="shared" si="75"/>
        <v>10232300</v>
      </c>
      <c r="P98" s="206">
        <f t="shared" si="75"/>
        <v>10812910</v>
      </c>
      <c r="Q98" s="207">
        <f t="shared" si="75"/>
        <v>11393520</v>
      </c>
      <c r="R98" s="208">
        <f t="shared" si="75"/>
        <v>11979730</v>
      </c>
      <c r="S98" s="209">
        <f t="shared" si="75"/>
        <v>12561340</v>
      </c>
      <c r="T98" s="198">
        <f t="shared" si="75"/>
        <v>13288150</v>
      </c>
      <c r="U98" s="241">
        <f t="shared" si="75"/>
        <v>13873760</v>
      </c>
      <c r="V98" s="210">
        <f t="shared" si="75"/>
        <v>15178480</v>
      </c>
    </row>
    <row r="99" spans="1:22" ht="37.5" customHeight="1" thickTop="1" thickBot="1">
      <c r="A99" s="811" t="s">
        <v>24</v>
      </c>
      <c r="B99" s="812"/>
      <c r="C99" s="48">
        <f>SUMIFS(認子教育!$E$6:$E$277,認子教育!$A$6:$A$277,$A$92,認子教育!$B$6:$B$277,$A99,認子教育!$D$6:$D$277,C$96)</f>
        <v>51480</v>
      </c>
      <c r="D99" s="49">
        <f>SUMIFS(認子教育!$E$6:$E$277,認子教育!$A$6:$A$277,$A$92,認子教育!$B$6:$B$277,$A99,認子教育!$D$6:$D$277,D$96)</f>
        <v>43050</v>
      </c>
      <c r="E99" s="266">
        <f t="shared" ref="E99:V99" si="76">ROUND((E$69*E$93+E$70*E$94+E$71*E$95+E$72*E$96+$C75*$C99+$D75*$D99)*$B$93,0)</f>
        <v>4514990</v>
      </c>
      <c r="F99" s="265">
        <f t="shared" si="76"/>
        <v>5119100</v>
      </c>
      <c r="G99" s="182">
        <f t="shared" si="76"/>
        <v>5719410</v>
      </c>
      <c r="H99" s="199">
        <f t="shared" si="76"/>
        <v>6337520</v>
      </c>
      <c r="I99" s="200">
        <f t="shared" si="76"/>
        <v>7264030</v>
      </c>
      <c r="J99" s="201">
        <f t="shared" si="76"/>
        <v>7839540</v>
      </c>
      <c r="K99" s="202">
        <f t="shared" si="76"/>
        <v>8420350</v>
      </c>
      <c r="L99" s="203">
        <f t="shared" si="76"/>
        <v>9005960</v>
      </c>
      <c r="M99" s="204">
        <f t="shared" si="76"/>
        <v>9587070</v>
      </c>
      <c r="N99" s="205">
        <f t="shared" si="76"/>
        <v>9802580</v>
      </c>
      <c r="O99" s="206">
        <f t="shared" si="76"/>
        <v>10388590</v>
      </c>
      <c r="P99" s="207">
        <f t="shared" si="76"/>
        <v>10969200</v>
      </c>
      <c r="Q99" s="208">
        <f t="shared" si="76"/>
        <v>11549810</v>
      </c>
      <c r="R99" s="209">
        <f t="shared" si="76"/>
        <v>12136020</v>
      </c>
      <c r="S99" s="198">
        <f t="shared" si="76"/>
        <v>12717630</v>
      </c>
      <c r="T99" s="211">
        <f t="shared" si="76"/>
        <v>13444440</v>
      </c>
      <c r="U99" s="242">
        <f t="shared" si="76"/>
        <v>14030050</v>
      </c>
      <c r="V99" s="273">
        <f t="shared" si="76"/>
        <v>15334770</v>
      </c>
    </row>
    <row r="100" spans="1:22" ht="37.5" customHeight="1" thickTop="1" thickBot="1">
      <c r="A100" s="811" t="s">
        <v>25</v>
      </c>
      <c r="B100" s="812"/>
      <c r="C100" s="48">
        <f>SUMIFS(認子教育!$E$6:$E$277,認子教育!$A$6:$A$277,$A$92,認子教育!$B$6:$B$277,$A100,認子教育!$D$6:$D$277,C$96)</f>
        <v>46720</v>
      </c>
      <c r="D100" s="49">
        <f>SUMIFS(認子教育!$E$6:$E$277,認子教育!$A$6:$A$277,$A$92,認子教育!$B$6:$B$277,$A100,認子教育!$D$6:$D$277,D$96)</f>
        <v>38290</v>
      </c>
      <c r="E100" s="265">
        <f t="shared" ref="E100:V100" si="77">ROUND((E$69*E$93+E$70*E$94+E$71*E$95+E$72*E$96+$C76*$C100+$D76*$D100)*$B$93,0)</f>
        <v>4765010</v>
      </c>
      <c r="F100" s="198">
        <f t="shared" si="77"/>
        <v>5369120</v>
      </c>
      <c r="G100" s="199">
        <f t="shared" si="77"/>
        <v>5969430</v>
      </c>
      <c r="H100" s="200">
        <f t="shared" si="77"/>
        <v>6587540</v>
      </c>
      <c r="I100" s="201">
        <f t="shared" si="77"/>
        <v>7514050</v>
      </c>
      <c r="J100" s="202">
        <f t="shared" si="77"/>
        <v>8089560</v>
      </c>
      <c r="K100" s="203">
        <f t="shared" si="77"/>
        <v>8670370</v>
      </c>
      <c r="L100" s="204">
        <f t="shared" si="77"/>
        <v>9255980</v>
      </c>
      <c r="M100" s="205">
        <f t="shared" si="77"/>
        <v>9837090</v>
      </c>
      <c r="N100" s="206">
        <f t="shared" si="77"/>
        <v>10052600</v>
      </c>
      <c r="O100" s="207">
        <f t="shared" si="77"/>
        <v>10638610</v>
      </c>
      <c r="P100" s="208">
        <f t="shared" si="77"/>
        <v>11219220</v>
      </c>
      <c r="Q100" s="209">
        <f t="shared" si="77"/>
        <v>11799830</v>
      </c>
      <c r="R100" s="198">
        <f t="shared" si="77"/>
        <v>12386040</v>
      </c>
      <c r="S100" s="211">
        <f t="shared" si="77"/>
        <v>12967650</v>
      </c>
      <c r="T100" s="276">
        <f t="shared" si="77"/>
        <v>13694460</v>
      </c>
      <c r="U100" s="277">
        <f t="shared" si="77"/>
        <v>14280070</v>
      </c>
      <c r="V100" s="274">
        <f t="shared" si="77"/>
        <v>15584790</v>
      </c>
    </row>
    <row r="101" spans="1:22" ht="37.5" customHeight="1" thickTop="1" thickBot="1">
      <c r="A101" s="811" t="s">
        <v>26</v>
      </c>
      <c r="B101" s="812"/>
      <c r="C101" s="48">
        <f>SUMIFS(認子教育!$E$6:$E$277,認子教育!$A$6:$A$277,$A$92,認子教育!$B$6:$B$277,$A101,認子教育!$D$6:$D$277,C$96)</f>
        <v>42480</v>
      </c>
      <c r="D101" s="49">
        <f>SUMIFS(認子教育!$E$6:$E$277,認子教育!$A$6:$A$277,$A$92,認子教育!$B$6:$B$277,$A101,認子教育!$D$6:$D$277,D$96)</f>
        <v>34050</v>
      </c>
      <c r="E101" s="213">
        <f t="shared" ref="E101:V101" si="78">ROUND((E$69*E$93+E$70*E$94+E$71*E$95+E$72*E$96+$C77*$C101+$D77*$D101)*$B$93,0)</f>
        <v>5127110</v>
      </c>
      <c r="F101" s="199">
        <f t="shared" si="78"/>
        <v>5731220</v>
      </c>
      <c r="G101" s="200">
        <f t="shared" si="78"/>
        <v>6331530</v>
      </c>
      <c r="H101" s="202">
        <f t="shared" si="78"/>
        <v>6949640</v>
      </c>
      <c r="I101" s="203">
        <f t="shared" si="78"/>
        <v>7876150</v>
      </c>
      <c r="J101" s="204">
        <f t="shared" si="78"/>
        <v>8451660</v>
      </c>
      <c r="K101" s="205">
        <f t="shared" si="78"/>
        <v>9032470</v>
      </c>
      <c r="L101" s="206">
        <f t="shared" si="78"/>
        <v>9618080</v>
      </c>
      <c r="M101" s="207">
        <f t="shared" si="78"/>
        <v>10199190</v>
      </c>
      <c r="N101" s="208">
        <f t="shared" si="78"/>
        <v>10414700</v>
      </c>
      <c r="O101" s="209">
        <f t="shared" si="78"/>
        <v>11000710</v>
      </c>
      <c r="P101" s="198">
        <f t="shared" si="78"/>
        <v>11581320</v>
      </c>
      <c r="Q101" s="280">
        <f t="shared" si="78"/>
        <v>12161930</v>
      </c>
      <c r="R101" s="276">
        <f t="shared" si="78"/>
        <v>12748140</v>
      </c>
      <c r="S101" s="277">
        <f t="shared" si="78"/>
        <v>13329750</v>
      </c>
      <c r="T101" s="265">
        <f t="shared" si="78"/>
        <v>14056560</v>
      </c>
      <c r="U101" s="275">
        <f t="shared" si="78"/>
        <v>14642170</v>
      </c>
      <c r="V101" s="215">
        <f t="shared" si="78"/>
        <v>15946890</v>
      </c>
    </row>
    <row r="102" spans="1:22" ht="37.5" customHeight="1" thickTop="1" thickBot="1">
      <c r="A102" s="811" t="s">
        <v>27</v>
      </c>
      <c r="B102" s="812"/>
      <c r="C102" s="48">
        <f>SUMIFS(認子教育!$E$6:$E$277,認子教育!$A$6:$A$277,$A$92,認子教育!$B$6:$B$277,$A102,認子教育!$D$6:$D$277,C$96)</f>
        <v>39980</v>
      </c>
      <c r="D102" s="49">
        <f>SUMIFS(認子教育!$E$6:$E$277,認子教育!$A$6:$A$277,$A$92,認子教育!$B$6:$B$277,$A102,認子教育!$D$6:$D$277,D$96)</f>
        <v>31550</v>
      </c>
      <c r="E102" s="216">
        <f t="shared" ref="E102:V102" si="79">ROUND((E$69*E$93+E$70*E$94+E$71*E$95+E$72*E$96+$C78*$C102+$D78*$D102)*$B$93,0)</f>
        <v>5492510</v>
      </c>
      <c r="F102" s="201">
        <f t="shared" si="79"/>
        <v>6096620</v>
      </c>
      <c r="G102" s="202">
        <f t="shared" si="79"/>
        <v>6696930</v>
      </c>
      <c r="H102" s="203">
        <f t="shared" si="79"/>
        <v>7315040</v>
      </c>
      <c r="I102" s="204">
        <f t="shared" si="79"/>
        <v>8241550</v>
      </c>
      <c r="J102" s="205">
        <f t="shared" si="79"/>
        <v>8817060</v>
      </c>
      <c r="K102" s="206">
        <f t="shared" si="79"/>
        <v>9397870</v>
      </c>
      <c r="L102" s="207">
        <f t="shared" si="79"/>
        <v>9983480</v>
      </c>
      <c r="M102" s="208">
        <f t="shared" si="79"/>
        <v>10564590</v>
      </c>
      <c r="N102" s="209">
        <f t="shared" si="79"/>
        <v>10780100</v>
      </c>
      <c r="O102" s="282">
        <f t="shared" si="79"/>
        <v>11366110</v>
      </c>
      <c r="P102" s="283">
        <f t="shared" si="79"/>
        <v>11946720</v>
      </c>
      <c r="Q102" s="281">
        <f t="shared" si="79"/>
        <v>12527330</v>
      </c>
      <c r="R102" s="279">
        <f t="shared" si="79"/>
        <v>13113540</v>
      </c>
      <c r="S102" s="181">
        <f t="shared" si="79"/>
        <v>13695150</v>
      </c>
      <c r="T102" s="196">
        <f t="shared" si="79"/>
        <v>14421960</v>
      </c>
      <c r="U102" s="243">
        <f t="shared" si="79"/>
        <v>15007570</v>
      </c>
      <c r="V102" s="217">
        <f t="shared" si="79"/>
        <v>16312290</v>
      </c>
    </row>
    <row r="103" spans="1:22" ht="37.5" customHeight="1" thickTop="1" thickBot="1">
      <c r="A103" s="811" t="s">
        <v>28</v>
      </c>
      <c r="B103" s="812"/>
      <c r="C103" s="48">
        <f>SUMIFS(認子教育!$E$6:$E$277,認子教育!$A$6:$A$277,$A$92,認子教育!$B$6:$B$277,$A103,認子教育!$D$6:$D$277,C$96)</f>
        <v>38280</v>
      </c>
      <c r="D103" s="49">
        <f>SUMIFS(認子教育!$E$6:$E$277,認子教育!$A$6:$A$277,$A$92,認子教育!$B$6:$B$277,$A103,認子教育!$D$6:$D$277,D$96)</f>
        <v>29850</v>
      </c>
      <c r="E103" s="218">
        <f t="shared" ref="E103:V103" si="80">ROUND((E$69*E$93+E$70*E$94+E$71*E$95+E$72*E$96+$C79*$C103+$D79*$D103)*$B$93,0)</f>
        <v>5854910</v>
      </c>
      <c r="F103" s="203">
        <f t="shared" si="80"/>
        <v>6459020</v>
      </c>
      <c r="G103" s="204">
        <f t="shared" si="80"/>
        <v>7059330</v>
      </c>
      <c r="H103" s="205">
        <f t="shared" si="80"/>
        <v>7677440</v>
      </c>
      <c r="I103" s="206">
        <f t="shared" si="80"/>
        <v>8603950</v>
      </c>
      <c r="J103" s="207">
        <f t="shared" si="80"/>
        <v>9179460</v>
      </c>
      <c r="K103" s="208">
        <f t="shared" si="80"/>
        <v>9760270</v>
      </c>
      <c r="L103" s="285">
        <f t="shared" si="80"/>
        <v>10345880</v>
      </c>
      <c r="M103" s="282">
        <f t="shared" si="80"/>
        <v>10926990</v>
      </c>
      <c r="N103" s="283">
        <f t="shared" si="80"/>
        <v>11142500</v>
      </c>
      <c r="O103" s="281">
        <f t="shared" si="80"/>
        <v>11728510</v>
      </c>
      <c r="P103" s="279">
        <f t="shared" si="80"/>
        <v>12309120</v>
      </c>
      <c r="Q103" s="197">
        <f t="shared" si="80"/>
        <v>12889730</v>
      </c>
      <c r="R103" s="196">
        <f t="shared" si="80"/>
        <v>13475940</v>
      </c>
      <c r="S103" s="219">
        <f t="shared" si="80"/>
        <v>14057550</v>
      </c>
      <c r="T103" s="48">
        <f t="shared" si="80"/>
        <v>14784360</v>
      </c>
      <c r="U103" s="244">
        <f t="shared" si="80"/>
        <v>15369970</v>
      </c>
      <c r="V103" s="220">
        <f t="shared" si="80"/>
        <v>16674690</v>
      </c>
    </row>
    <row r="104" spans="1:22" ht="37.5" customHeight="1" thickTop="1" thickBot="1">
      <c r="A104" s="811" t="s">
        <v>29</v>
      </c>
      <c r="B104" s="812"/>
      <c r="C104" s="48">
        <f>SUMIFS(認子教育!$E$6:$E$277,認子教育!$A$6:$A$277,$A$92,認子教育!$B$6:$B$277,$A104,認子教育!$D$6:$D$277,C$96)</f>
        <v>37740</v>
      </c>
      <c r="D104" s="49">
        <f>SUMIFS(認子教育!$E$6:$E$277,認子教育!$A$6:$A$277,$A$92,認子教育!$B$6:$B$277,$A104,認子教育!$D$6:$D$277,D$96)</f>
        <v>29310</v>
      </c>
      <c r="E104" s="221">
        <f t="shared" ref="E104:V104" si="81">ROUND((E$69*E$93+E$70*E$94+E$71*E$95+E$72*E$96+$C80*$C104+$D80*$D104)*$B$93,0)</f>
        <v>6288110</v>
      </c>
      <c r="F104" s="204">
        <f t="shared" si="81"/>
        <v>6892220</v>
      </c>
      <c r="G104" s="205">
        <f t="shared" si="81"/>
        <v>7492530</v>
      </c>
      <c r="H104" s="206">
        <f t="shared" si="81"/>
        <v>8110640</v>
      </c>
      <c r="I104" s="207">
        <f t="shared" si="81"/>
        <v>9037150</v>
      </c>
      <c r="J104" s="286">
        <f t="shared" si="81"/>
        <v>9612660</v>
      </c>
      <c r="K104" s="287">
        <f t="shared" si="81"/>
        <v>10193470</v>
      </c>
      <c r="L104" s="269">
        <f t="shared" si="81"/>
        <v>10779080</v>
      </c>
      <c r="M104" s="284">
        <f t="shared" si="81"/>
        <v>11360190</v>
      </c>
      <c r="N104" s="278">
        <f t="shared" si="81"/>
        <v>11575700</v>
      </c>
      <c r="O104" s="214">
        <f t="shared" si="81"/>
        <v>12161710</v>
      </c>
      <c r="P104" s="197">
        <f t="shared" si="81"/>
        <v>12742320</v>
      </c>
      <c r="Q104" s="196">
        <f t="shared" si="81"/>
        <v>13322930</v>
      </c>
      <c r="R104" s="219">
        <f t="shared" si="81"/>
        <v>13909140</v>
      </c>
      <c r="S104" s="48">
        <f t="shared" si="81"/>
        <v>14490750</v>
      </c>
      <c r="T104" s="222">
        <f t="shared" si="81"/>
        <v>15217560</v>
      </c>
      <c r="U104" s="245">
        <f t="shared" si="81"/>
        <v>15803170</v>
      </c>
      <c r="V104" s="223">
        <f t="shared" si="81"/>
        <v>17107890</v>
      </c>
    </row>
    <row r="105" spans="1:22" ht="37.5" customHeight="1" thickTop="1" thickBot="1">
      <c r="A105" s="811" t="s">
        <v>30</v>
      </c>
      <c r="B105" s="812"/>
      <c r="C105" s="48">
        <f>SUMIFS(認子教育!$E$6:$E$277,認子教育!$A$6:$A$277,$A$92,認子教育!$B$6:$B$277,$A105,認子教育!$D$6:$D$277,C$96)</f>
        <v>36770</v>
      </c>
      <c r="D105" s="49">
        <f>SUMIFS(認子教育!$E$6:$E$277,認子教育!$A$6:$A$277,$A$92,認子教育!$B$6:$B$277,$A105,認子教育!$D$6:$D$277,D$96)</f>
        <v>28340</v>
      </c>
      <c r="E105" s="224">
        <f t="shared" ref="E105:V105" si="82">ROUND((E$69*E$93+E$70*E$94+E$71*E$95+E$72*E$96+$C81*$C105+$D81*$D105)*$B$93,0)</f>
        <v>6653510</v>
      </c>
      <c r="F105" s="206">
        <f t="shared" si="82"/>
        <v>7257620</v>
      </c>
      <c r="G105" s="288">
        <f t="shared" si="82"/>
        <v>7857930</v>
      </c>
      <c r="H105" s="286">
        <f t="shared" si="82"/>
        <v>8476040</v>
      </c>
      <c r="I105" s="287">
        <f t="shared" si="82"/>
        <v>9402550</v>
      </c>
      <c r="J105" s="269">
        <f t="shared" si="82"/>
        <v>9978060</v>
      </c>
      <c r="K105" s="284">
        <f t="shared" si="82"/>
        <v>10558870</v>
      </c>
      <c r="L105" s="212">
        <f t="shared" si="82"/>
        <v>11144480</v>
      </c>
      <c r="M105" s="214">
        <f t="shared" si="82"/>
        <v>11725590</v>
      </c>
      <c r="N105" s="197">
        <f t="shared" si="82"/>
        <v>11941100</v>
      </c>
      <c r="O105" s="196">
        <f t="shared" si="82"/>
        <v>12527110</v>
      </c>
      <c r="P105" s="219">
        <f t="shared" si="82"/>
        <v>13107720</v>
      </c>
      <c r="Q105" s="48">
        <f t="shared" si="82"/>
        <v>13688330</v>
      </c>
      <c r="R105" s="222">
        <f t="shared" si="82"/>
        <v>14274540</v>
      </c>
      <c r="S105" s="225">
        <f t="shared" si="82"/>
        <v>14856150</v>
      </c>
      <c r="T105" s="199">
        <f t="shared" si="82"/>
        <v>15582960</v>
      </c>
      <c r="U105" s="246">
        <f t="shared" si="82"/>
        <v>16168570</v>
      </c>
      <c r="V105" s="334">
        <f t="shared" si="82"/>
        <v>17473290</v>
      </c>
    </row>
    <row r="106" spans="1:22" ht="37.5" customHeight="1" thickTop="1" thickBot="1">
      <c r="A106" s="811" t="s">
        <v>31</v>
      </c>
      <c r="B106" s="812"/>
      <c r="C106" s="48">
        <f>SUMIFS(認子教育!$E$6:$E$277,認子教育!$A$6:$A$277,$A$92,認子教育!$B$6:$B$277,$A106,認子教育!$D$6:$D$277,C$96)</f>
        <v>35990</v>
      </c>
      <c r="D106" s="49">
        <f>SUMIFS(認子教育!$E$6:$E$277,認子教育!$A$6:$A$277,$A$92,認子教育!$B$6:$B$277,$A106,認子教育!$D$6:$D$277,D$96)</f>
        <v>27560</v>
      </c>
      <c r="E106" s="290">
        <f t="shared" ref="E106:V106" si="83">ROUND((E$69*E$93+E$70*E$94+E$71*E$95+E$72*E$96+$C82*$C106+$D82*$D106)*$B$93,0)</f>
        <v>7015460</v>
      </c>
      <c r="F106" s="291">
        <f t="shared" si="83"/>
        <v>7619570</v>
      </c>
      <c r="G106" s="289">
        <f t="shared" si="83"/>
        <v>8219880</v>
      </c>
      <c r="H106" s="193">
        <f t="shared" si="83"/>
        <v>8837990</v>
      </c>
      <c r="I106" s="182">
        <f t="shared" si="83"/>
        <v>9764500</v>
      </c>
      <c r="J106" s="211">
        <f t="shared" si="83"/>
        <v>10340010</v>
      </c>
      <c r="K106" s="212">
        <f t="shared" si="83"/>
        <v>10920820</v>
      </c>
      <c r="L106" s="214">
        <f t="shared" si="83"/>
        <v>11506430</v>
      </c>
      <c r="M106" s="197">
        <f t="shared" si="83"/>
        <v>12087540</v>
      </c>
      <c r="N106" s="196">
        <f t="shared" si="83"/>
        <v>12303050</v>
      </c>
      <c r="O106" s="219">
        <f t="shared" si="83"/>
        <v>12889060</v>
      </c>
      <c r="P106" s="48">
        <f t="shared" si="83"/>
        <v>13469670</v>
      </c>
      <c r="Q106" s="222">
        <f t="shared" si="83"/>
        <v>14050280</v>
      </c>
      <c r="R106" s="225">
        <f t="shared" si="83"/>
        <v>14636490</v>
      </c>
      <c r="S106" s="199">
        <f t="shared" si="83"/>
        <v>15218100</v>
      </c>
      <c r="T106" s="335">
        <f t="shared" si="83"/>
        <v>15944910</v>
      </c>
      <c r="U106" s="336">
        <f t="shared" si="83"/>
        <v>16530520</v>
      </c>
      <c r="V106" s="337">
        <f t="shared" si="83"/>
        <v>17835240</v>
      </c>
    </row>
    <row r="107" spans="1:22" ht="37.5" customHeight="1" thickTop="1" thickBot="1">
      <c r="A107" s="811" t="s">
        <v>32</v>
      </c>
      <c r="B107" s="812"/>
      <c r="C107" s="48">
        <f>SUMIFS(認子教育!$E$6:$E$277,認子教育!$A$6:$A$277,$A$92,認子教育!$B$6:$B$277,$A107,認子教育!$D$6:$D$277,C$96)</f>
        <v>35390</v>
      </c>
      <c r="D107" s="49">
        <f>SUMIFS(認子教育!$E$6:$E$277,認子教育!$A$6:$A$277,$A$92,認子教育!$B$6:$B$277,$A107,認子教育!$D$6:$D$277,D$96)</f>
        <v>26960</v>
      </c>
      <c r="E107" s="289">
        <f t="shared" ref="E107:V107" si="84">ROUND((E$69*E$93+E$70*E$94+E$71*E$95+E$72*E$96+$C83*$C107+$D83*$D107)*$B$93,0)</f>
        <v>7381010</v>
      </c>
      <c r="F107" s="193">
        <f t="shared" si="84"/>
        <v>7985120</v>
      </c>
      <c r="G107" s="198">
        <f t="shared" si="84"/>
        <v>8585430</v>
      </c>
      <c r="H107" s="211">
        <f t="shared" si="84"/>
        <v>9203540</v>
      </c>
      <c r="I107" s="212">
        <f t="shared" si="84"/>
        <v>10130050</v>
      </c>
      <c r="J107" s="214">
        <f t="shared" si="84"/>
        <v>10705560</v>
      </c>
      <c r="K107" s="197">
        <f t="shared" si="84"/>
        <v>11286370</v>
      </c>
      <c r="L107" s="196">
        <f t="shared" si="84"/>
        <v>11871980</v>
      </c>
      <c r="M107" s="219">
        <f t="shared" si="84"/>
        <v>12453090</v>
      </c>
      <c r="N107" s="48">
        <f t="shared" si="84"/>
        <v>12668600</v>
      </c>
      <c r="O107" s="295">
        <f t="shared" si="84"/>
        <v>13254610</v>
      </c>
      <c r="P107" s="338">
        <f t="shared" si="84"/>
        <v>13835220</v>
      </c>
      <c r="Q107" s="339">
        <f t="shared" si="84"/>
        <v>14415830</v>
      </c>
      <c r="R107" s="335">
        <f t="shared" si="84"/>
        <v>15002040</v>
      </c>
      <c r="S107" s="336">
        <f t="shared" si="84"/>
        <v>15583650</v>
      </c>
      <c r="T107" s="340">
        <f t="shared" si="84"/>
        <v>16310460</v>
      </c>
      <c r="U107" s="341">
        <f t="shared" si="84"/>
        <v>16896070</v>
      </c>
      <c r="V107" s="342">
        <f t="shared" si="84"/>
        <v>18200790</v>
      </c>
    </row>
    <row r="108" spans="1:22" ht="37.5" customHeight="1" thickTop="1" thickBot="1">
      <c r="A108" s="811" t="s">
        <v>33</v>
      </c>
      <c r="B108" s="812"/>
      <c r="C108" s="48">
        <f>SUMIFS(認子教育!$E$6:$E$277,認子教育!$A$6:$A$277,$A$92,認子教育!$B$6:$B$277,$A108,認子教育!$D$6:$D$277,C$96)</f>
        <v>34470</v>
      </c>
      <c r="D108" s="49">
        <f>SUMIFS(認子教育!$E$6:$E$277,認子教育!$A$6:$A$277,$A$92,認子教育!$B$6:$B$277,$A108,認子教育!$D$6:$D$277,D$96)</f>
        <v>26040</v>
      </c>
      <c r="E108" s="226">
        <f t="shared" ref="E108:V108" si="85">ROUND((E$69*E$93+E$70*E$94+E$71*E$95+E$72*E$96+$C84*$C108+$D84*$D108)*$B$93,0)</f>
        <v>8108510</v>
      </c>
      <c r="F108" s="212">
        <f t="shared" si="85"/>
        <v>8712620</v>
      </c>
      <c r="G108" s="214">
        <f t="shared" si="85"/>
        <v>9312930</v>
      </c>
      <c r="H108" s="197">
        <f t="shared" si="85"/>
        <v>9931040</v>
      </c>
      <c r="I108" s="196">
        <f t="shared" si="85"/>
        <v>10857550</v>
      </c>
      <c r="J108" s="293">
        <f t="shared" si="85"/>
        <v>11433060</v>
      </c>
      <c r="K108" s="294">
        <f t="shared" si="85"/>
        <v>12013870</v>
      </c>
      <c r="L108" s="295">
        <f t="shared" si="85"/>
        <v>12599480</v>
      </c>
      <c r="M108" s="338">
        <f t="shared" si="85"/>
        <v>13180590</v>
      </c>
      <c r="N108" s="343">
        <f t="shared" si="85"/>
        <v>13396100</v>
      </c>
      <c r="O108" s="344">
        <f t="shared" si="85"/>
        <v>13982110</v>
      </c>
      <c r="P108" s="345">
        <f t="shared" si="85"/>
        <v>14562720</v>
      </c>
      <c r="Q108" s="346">
        <f t="shared" si="85"/>
        <v>15143330</v>
      </c>
      <c r="R108" s="347">
        <f t="shared" si="85"/>
        <v>15729540</v>
      </c>
      <c r="S108" s="348">
        <f t="shared" si="85"/>
        <v>16311150</v>
      </c>
      <c r="T108" s="349">
        <f t="shared" si="85"/>
        <v>17037960</v>
      </c>
      <c r="U108" s="350">
        <f t="shared" si="85"/>
        <v>17623570</v>
      </c>
      <c r="V108" s="351">
        <f t="shared" si="85"/>
        <v>18928290</v>
      </c>
    </row>
    <row r="109" spans="1:22" ht="37.5" customHeight="1" thickTop="1" thickBot="1">
      <c r="A109" s="811" t="s">
        <v>34</v>
      </c>
      <c r="B109" s="812"/>
      <c r="C109" s="48">
        <f>SUMIFS(認子教育!$E$6:$E$277,認子教育!$A$6:$A$277,$A$92,認子教育!$B$6:$B$277,$A109,認子教育!$D$6:$D$277,C$96)</f>
        <v>33800</v>
      </c>
      <c r="D109" s="49">
        <f>SUMIFS(認子教育!$E$6:$E$277,認子教育!$A$6:$A$277,$A$92,認子教育!$B$6:$B$277,$A109,認子教育!$D$6:$D$277,D$96)</f>
        <v>25370</v>
      </c>
      <c r="E109" s="292">
        <f t="shared" ref="E109:V109" si="86">ROUND((E$69*E$93+E$70*E$94+E$71*E$95+E$72*E$96+$C85*$C109+$D85*$D109)*$B$93,0)</f>
        <v>8833310</v>
      </c>
      <c r="F109" s="267">
        <f t="shared" si="86"/>
        <v>9437420</v>
      </c>
      <c r="G109" s="293">
        <f t="shared" si="86"/>
        <v>10037730</v>
      </c>
      <c r="H109" s="294">
        <f t="shared" si="86"/>
        <v>10655840</v>
      </c>
      <c r="I109" s="352">
        <f t="shared" si="86"/>
        <v>11582350</v>
      </c>
      <c r="J109" s="353">
        <f t="shared" si="86"/>
        <v>12157860</v>
      </c>
      <c r="K109" s="354">
        <f t="shared" si="86"/>
        <v>12738670</v>
      </c>
      <c r="L109" s="355">
        <f t="shared" si="86"/>
        <v>13324280</v>
      </c>
      <c r="M109" s="345">
        <f t="shared" si="86"/>
        <v>13905390</v>
      </c>
      <c r="N109" s="356">
        <f t="shared" si="86"/>
        <v>14120900</v>
      </c>
      <c r="O109" s="357">
        <f t="shared" si="86"/>
        <v>14706910</v>
      </c>
      <c r="P109" s="358">
        <f t="shared" si="86"/>
        <v>15287520</v>
      </c>
      <c r="Q109" s="359">
        <f t="shared" si="86"/>
        <v>15868130</v>
      </c>
      <c r="R109" s="360">
        <f t="shared" si="86"/>
        <v>16454340</v>
      </c>
      <c r="S109" s="361">
        <f t="shared" si="86"/>
        <v>17035950</v>
      </c>
      <c r="T109" s="289">
        <f t="shared" si="86"/>
        <v>17762760</v>
      </c>
      <c r="U109" s="362">
        <f t="shared" si="86"/>
        <v>18348370</v>
      </c>
      <c r="V109" s="363">
        <f t="shared" si="86"/>
        <v>19653090</v>
      </c>
    </row>
    <row r="110" spans="1:22" ht="37.5" customHeight="1" thickTop="1" thickBot="1">
      <c r="A110" s="811" t="s">
        <v>35</v>
      </c>
      <c r="B110" s="812"/>
      <c r="C110" s="48">
        <f>SUMIFS(認子教育!$E$6:$E$277,認子教育!$A$6:$A$277,$A$92,認子教育!$B$6:$B$277,$A110,認子教育!$D$6:$D$277,C$96)</f>
        <v>33310</v>
      </c>
      <c r="D110" s="49">
        <f>SUMIFS(認子教育!$E$6:$E$277,認子教育!$A$6:$A$277,$A$92,認子教育!$B$6:$B$277,$A110,認子教育!$D$6:$D$277,D$96)</f>
        <v>24880</v>
      </c>
      <c r="E110" s="364">
        <f t="shared" ref="E110:V110" si="87">ROUND((E$69*E$93+E$70*E$94+E$71*E$95+E$72*E$96+$C86*$C110+$D86*$D110)*$B$93,0)</f>
        <v>9561110</v>
      </c>
      <c r="F110" s="365">
        <f t="shared" si="87"/>
        <v>10165220</v>
      </c>
      <c r="G110" s="366">
        <f t="shared" si="87"/>
        <v>10765530</v>
      </c>
      <c r="H110" s="354">
        <f t="shared" si="87"/>
        <v>11383640</v>
      </c>
      <c r="I110" s="367">
        <f t="shared" si="87"/>
        <v>12310150</v>
      </c>
      <c r="J110" s="368">
        <f t="shared" si="87"/>
        <v>12885660</v>
      </c>
      <c r="K110" s="346">
        <f t="shared" si="87"/>
        <v>13466470</v>
      </c>
      <c r="L110" s="347">
        <f t="shared" si="87"/>
        <v>14052080</v>
      </c>
      <c r="M110" s="358">
        <f t="shared" si="87"/>
        <v>14633190</v>
      </c>
      <c r="N110" s="369">
        <f t="shared" si="87"/>
        <v>14848700</v>
      </c>
      <c r="O110" s="370">
        <f t="shared" si="87"/>
        <v>15434710</v>
      </c>
      <c r="P110" s="187">
        <f t="shared" si="87"/>
        <v>16015320</v>
      </c>
      <c r="Q110" s="192">
        <f t="shared" si="87"/>
        <v>16595930</v>
      </c>
      <c r="R110" s="191">
        <f t="shared" si="87"/>
        <v>17182140</v>
      </c>
      <c r="S110" s="190">
        <f t="shared" si="87"/>
        <v>17763750</v>
      </c>
      <c r="T110" s="211">
        <f t="shared" si="87"/>
        <v>18490560</v>
      </c>
      <c r="U110" s="247">
        <f t="shared" si="87"/>
        <v>19076170</v>
      </c>
      <c r="V110" s="215">
        <f t="shared" si="87"/>
        <v>20380890</v>
      </c>
    </row>
    <row r="111" spans="1:22" ht="37.5" customHeight="1" thickTop="1" thickBot="1">
      <c r="A111" s="811" t="s">
        <v>36</v>
      </c>
      <c r="B111" s="812"/>
      <c r="C111" s="48">
        <f>SUMIFS(認子教育!$E$6:$E$277,認子教育!$A$6:$A$277,$A$92,認子教育!$B$6:$B$277,$A111,認子教育!$D$6:$D$277,C$96)</f>
        <v>32930</v>
      </c>
      <c r="D111" s="49">
        <f>SUMIFS(認子教育!$E$6:$E$277,認子教育!$A$6:$A$277,$A$92,認子教育!$B$6:$B$277,$A111,認子教育!$D$6:$D$277,D$96)</f>
        <v>24500</v>
      </c>
      <c r="E111" s="371">
        <f t="shared" ref="E111:V111" si="88">ROUND((E$69*E$93+E$70*E$94+E$71*E$95+E$72*E$96+$C87*$C111+$D87*$D111)*$B$93,0)</f>
        <v>10289210</v>
      </c>
      <c r="F111" s="355">
        <f t="shared" si="88"/>
        <v>10893320</v>
      </c>
      <c r="G111" s="345">
        <f t="shared" si="88"/>
        <v>11493630</v>
      </c>
      <c r="H111" s="346">
        <f t="shared" si="88"/>
        <v>12111740</v>
      </c>
      <c r="I111" s="372">
        <f t="shared" si="88"/>
        <v>13038250</v>
      </c>
      <c r="J111" s="373">
        <f t="shared" si="88"/>
        <v>13613760</v>
      </c>
      <c r="K111" s="189">
        <f t="shared" si="88"/>
        <v>14194570</v>
      </c>
      <c r="L111" s="188">
        <f t="shared" si="88"/>
        <v>14780180</v>
      </c>
      <c r="M111" s="187">
        <f t="shared" si="88"/>
        <v>15361290</v>
      </c>
      <c r="N111" s="192">
        <f t="shared" si="88"/>
        <v>15576800</v>
      </c>
      <c r="O111" s="207">
        <f t="shared" si="88"/>
        <v>16162810</v>
      </c>
      <c r="P111" s="206">
        <f t="shared" si="88"/>
        <v>16743420</v>
      </c>
      <c r="Q111" s="211">
        <f t="shared" si="88"/>
        <v>17324030</v>
      </c>
      <c r="R111" s="198">
        <f t="shared" si="88"/>
        <v>17910240</v>
      </c>
      <c r="S111" s="209">
        <f t="shared" si="88"/>
        <v>18491850</v>
      </c>
      <c r="T111" s="196">
        <f t="shared" si="88"/>
        <v>19218660</v>
      </c>
      <c r="U111" s="248">
        <f t="shared" si="88"/>
        <v>19804270</v>
      </c>
      <c r="V111" s="217">
        <f t="shared" si="88"/>
        <v>21108990</v>
      </c>
    </row>
    <row r="112" spans="1:22" ht="37.5" customHeight="1" thickTop="1" thickBot="1">
      <c r="A112" s="813" t="s">
        <v>37</v>
      </c>
      <c r="B112" s="814"/>
      <c r="C112" s="55">
        <f>SUMIFS(認子教育!$E$6:$E$277,認子教育!$A$6:$A$277,$A$92,認子教育!$B$6:$B$277,$A112,認子教育!$D$6:$D$277,C$96)</f>
        <v>32620</v>
      </c>
      <c r="D112" s="56">
        <f>SUMIFS(認子教育!$E$6:$E$277,認子教育!$A$6:$A$277,$A$92,認子教育!$B$6:$B$277,$A112,認子教育!$D$6:$D$277,D$96)</f>
        <v>24190</v>
      </c>
      <c r="E112" s="374">
        <f t="shared" ref="E112:V112" si="89">ROUND((E$69*E$93+E$70*E$94+E$71*E$95+E$72*E$96+$C88*$C112+$D88*$D112)*$B$93,0)</f>
        <v>11015510</v>
      </c>
      <c r="F112" s="375">
        <f t="shared" si="89"/>
        <v>11619620</v>
      </c>
      <c r="G112" s="376">
        <f t="shared" si="89"/>
        <v>12219930</v>
      </c>
      <c r="H112" s="377">
        <f t="shared" si="89"/>
        <v>12838040</v>
      </c>
      <c r="I112" s="378">
        <f t="shared" si="89"/>
        <v>13764550</v>
      </c>
      <c r="J112" s="249">
        <f t="shared" si="89"/>
        <v>14340060</v>
      </c>
      <c r="K112" s="250">
        <f t="shared" si="89"/>
        <v>14920870</v>
      </c>
      <c r="L112" s="251">
        <f t="shared" si="89"/>
        <v>15506480</v>
      </c>
      <c r="M112" s="252">
        <f t="shared" si="89"/>
        <v>16087590</v>
      </c>
      <c r="N112" s="253">
        <f t="shared" si="89"/>
        <v>16303100</v>
      </c>
      <c r="O112" s="254">
        <f t="shared" si="89"/>
        <v>16889110</v>
      </c>
      <c r="P112" s="255">
        <f t="shared" si="89"/>
        <v>17469720</v>
      </c>
      <c r="Q112" s="256">
        <f t="shared" si="89"/>
        <v>18050330</v>
      </c>
      <c r="R112" s="257">
        <f t="shared" si="89"/>
        <v>18636540</v>
      </c>
      <c r="S112" s="258">
        <f t="shared" si="89"/>
        <v>19218150</v>
      </c>
      <c r="T112" s="295">
        <f t="shared" si="89"/>
        <v>19944960</v>
      </c>
      <c r="U112" s="379">
        <f t="shared" si="89"/>
        <v>20530570</v>
      </c>
      <c r="V112" s="273">
        <f t="shared" si="89"/>
        <v>21835290</v>
      </c>
    </row>
    <row r="113" spans="1:22" ht="37.5" customHeight="1" thickTop="1" thickBot="1">
      <c r="A113" s="827" t="s">
        <v>38</v>
      </c>
      <c r="B113" s="828"/>
      <c r="C113" s="62">
        <f>SUMIFS(認子教育!$E$6:$E$277,認子教育!$A$6:$A$277,$A$92,認子教育!$B$6:$B$277,$A113,認子教育!$D$6:$D$277,C$96)</f>
        <v>32370</v>
      </c>
      <c r="D113" s="63">
        <f>SUMIFS(認子教育!$E$6:$E$277,認子教育!$A$6:$A$277,$A$92,認子教育!$B$6:$B$277,$A113,認子教育!$D$6:$D$277,D$96)</f>
        <v>23940</v>
      </c>
      <c r="E113" s="259">
        <f t="shared" ref="E113:V113" si="90">ROUND((E$69*E$93+E$70*E$94+E$71*E$95+E$72*E$96+$C89*$C113+$D89*$D113)*$B$93,0)</f>
        <v>12545510</v>
      </c>
      <c r="F113" s="227">
        <f t="shared" si="90"/>
        <v>13149620</v>
      </c>
      <c r="G113" s="228">
        <f t="shared" si="90"/>
        <v>13749930</v>
      </c>
      <c r="H113" s="229">
        <f t="shared" si="90"/>
        <v>14368040</v>
      </c>
      <c r="I113" s="230">
        <f t="shared" si="90"/>
        <v>15294550</v>
      </c>
      <c r="J113" s="231">
        <f t="shared" si="90"/>
        <v>15870060</v>
      </c>
      <c r="K113" s="232">
        <f t="shared" si="90"/>
        <v>16450870</v>
      </c>
      <c r="L113" s="233">
        <f t="shared" si="90"/>
        <v>17036480</v>
      </c>
      <c r="M113" s="234">
        <f t="shared" si="90"/>
        <v>17617590</v>
      </c>
      <c r="N113" s="234">
        <f t="shared" si="90"/>
        <v>17833100</v>
      </c>
      <c r="O113" s="235">
        <f t="shared" si="90"/>
        <v>18419110</v>
      </c>
      <c r="P113" s="235">
        <f t="shared" si="90"/>
        <v>18999720</v>
      </c>
      <c r="Q113" s="236">
        <f t="shared" si="90"/>
        <v>19580330</v>
      </c>
      <c r="R113" s="236">
        <f t="shared" si="90"/>
        <v>20166540</v>
      </c>
      <c r="S113" s="380">
        <f t="shared" si="90"/>
        <v>20748150</v>
      </c>
      <c r="T113" s="381">
        <f t="shared" si="90"/>
        <v>21474960</v>
      </c>
      <c r="U113" s="382">
        <f t="shared" si="90"/>
        <v>22060570</v>
      </c>
      <c r="V113" s="383">
        <f t="shared" si="90"/>
        <v>23365290</v>
      </c>
    </row>
    <row r="115" spans="1:22" ht="33.75" thickBot="1">
      <c r="A115" s="407" t="s">
        <v>225</v>
      </c>
    </row>
    <row r="116" spans="1:22" ht="19.5" thickBot="1">
      <c r="A116" s="770" t="s">
        <v>3</v>
      </c>
      <c r="B116" s="705"/>
      <c r="C116" s="810" t="s">
        <v>0</v>
      </c>
      <c r="D116" s="705"/>
      <c r="E116" s="18">
        <v>10</v>
      </c>
      <c r="F116" s="19">
        <v>20</v>
      </c>
      <c r="G116" s="19">
        <v>30</v>
      </c>
      <c r="H116" s="19">
        <v>40</v>
      </c>
      <c r="I116" s="19">
        <v>50</v>
      </c>
      <c r="J116" s="19">
        <v>60</v>
      </c>
      <c r="K116" s="19">
        <v>70</v>
      </c>
      <c r="L116" s="19">
        <v>80</v>
      </c>
      <c r="M116" s="19">
        <v>90</v>
      </c>
      <c r="N116" s="19">
        <v>100</v>
      </c>
      <c r="O116" s="19">
        <v>110</v>
      </c>
      <c r="P116" s="19">
        <v>120</v>
      </c>
      <c r="Q116" s="19">
        <v>130</v>
      </c>
      <c r="R116" s="19">
        <v>140</v>
      </c>
      <c r="S116" s="19">
        <v>150</v>
      </c>
      <c r="T116" s="19">
        <v>160</v>
      </c>
      <c r="U116" s="297">
        <v>170</v>
      </c>
      <c r="V116" s="86">
        <v>190</v>
      </c>
    </row>
    <row r="117" spans="1:22" ht="37.5">
      <c r="A117" s="29" t="s">
        <v>209</v>
      </c>
      <c r="B117" s="584">
        <v>0.7</v>
      </c>
      <c r="C117" s="720" t="str">
        <f>A92</f>
        <v>6/100
地域</v>
      </c>
      <c r="D117" s="392" t="s">
        <v>106</v>
      </c>
      <c r="E117" s="237">
        <f>ROUND((ROUNDDOWN(E69/3,1)+ROUNDDOWN(E70/6,1)+ROUNDDOWN(E71/20,1)+ROUNDDOWN(E72/30,1)),1)+1</f>
        <v>2</v>
      </c>
      <c r="F117" s="384">
        <f t="shared" ref="F117:M117" si="91">ROUND((ROUNDDOWN(F69/3,1)+ROUNDDOWN(F70/6,1)+ROUNDDOWN(F71/20,1)+ROUNDDOWN(F72/30,1)),1)+1</f>
        <v>3</v>
      </c>
      <c r="G117" s="384">
        <f t="shared" si="91"/>
        <v>4.2</v>
      </c>
      <c r="H117" s="384">
        <f t="shared" si="91"/>
        <v>5.2</v>
      </c>
      <c r="I117" s="384">
        <f t="shared" si="91"/>
        <v>6.2</v>
      </c>
      <c r="J117" s="384">
        <f t="shared" si="91"/>
        <v>7.4</v>
      </c>
      <c r="K117" s="384">
        <f t="shared" si="91"/>
        <v>8.4</v>
      </c>
      <c r="L117" s="384">
        <f t="shared" si="91"/>
        <v>9.4</v>
      </c>
      <c r="M117" s="384">
        <f t="shared" si="91"/>
        <v>10.6</v>
      </c>
      <c r="N117" s="384">
        <f t="shared" ref="N117:V117" si="92">ROUND((ROUNDDOWN(N69/3,1)+ROUNDDOWN(N70/6,1)+ROUNDDOWN(N71/20,1)+ROUNDDOWN(N72/30,1)),1)</f>
        <v>10.6</v>
      </c>
      <c r="O117" s="384">
        <f t="shared" si="92"/>
        <v>11.6</v>
      </c>
      <c r="P117" s="384">
        <f t="shared" si="92"/>
        <v>12.8</v>
      </c>
      <c r="Q117" s="384">
        <f t="shared" si="92"/>
        <v>13.8</v>
      </c>
      <c r="R117" s="384">
        <f t="shared" si="92"/>
        <v>14.8</v>
      </c>
      <c r="S117" s="384">
        <f t="shared" si="92"/>
        <v>16</v>
      </c>
      <c r="T117" s="384">
        <f t="shared" si="92"/>
        <v>17</v>
      </c>
      <c r="U117" s="385">
        <f t="shared" si="92"/>
        <v>18</v>
      </c>
      <c r="V117" s="386">
        <f t="shared" si="92"/>
        <v>20.2</v>
      </c>
    </row>
    <row r="118" spans="1:22" ht="19.5" thickBot="1">
      <c r="A118" s="23" t="s">
        <v>105</v>
      </c>
      <c r="B118" s="585">
        <v>1</v>
      </c>
      <c r="C118" s="722"/>
      <c r="D118" s="239" t="s">
        <v>95</v>
      </c>
      <c r="E118" s="27">
        <v>1</v>
      </c>
      <c r="F118" s="28">
        <v>1</v>
      </c>
      <c r="G118" s="28">
        <v>1</v>
      </c>
      <c r="H118" s="28">
        <v>1</v>
      </c>
      <c r="I118" s="28">
        <v>1</v>
      </c>
      <c r="J118" s="28">
        <v>1</v>
      </c>
      <c r="K118" s="28">
        <v>1</v>
      </c>
      <c r="L118" s="28">
        <v>1</v>
      </c>
      <c r="M118" s="28">
        <v>1</v>
      </c>
      <c r="N118" s="28">
        <v>0</v>
      </c>
      <c r="O118" s="28">
        <v>0</v>
      </c>
      <c r="P118" s="28">
        <v>0</v>
      </c>
      <c r="Q118" s="28">
        <v>0</v>
      </c>
      <c r="R118" s="28">
        <v>0</v>
      </c>
      <c r="S118" s="28">
        <v>0</v>
      </c>
      <c r="T118" s="28">
        <v>0</v>
      </c>
      <c r="U118" s="73">
        <v>0</v>
      </c>
      <c r="V118" s="69">
        <v>0</v>
      </c>
    </row>
    <row r="119" spans="1:22" ht="36.75" customHeight="1" thickBot="1">
      <c r="A119" s="741" t="s">
        <v>2</v>
      </c>
      <c r="B119" s="742"/>
      <c r="C119" s="803"/>
      <c r="D119" s="393" t="s">
        <v>96</v>
      </c>
      <c r="E119" s="387">
        <f t="shared" ref="E119:V119" si="93">IF(E117+E118&gt;ROUND((ROUNDDOWN(E69/3,1)+ROUNDDOWN(E70/6,1)+ROUNDDOWN(E71/20,1)+ROUNDDOWN(E72/30,1))*11/8*5/6,1)+ROUND((ROUNDDOWN(E69/3,1)+ROUNDDOWN(E70/6,1)+ROUNDDOWN(E71/20,1)+ROUNDDOWN(E72/30,1))*0.5*11/8*1/6,1),E117,ROUND((ROUNDDOWN(E69/3,1)+ROUNDDOWN(E70/6,1)+ROUNDDOWN(E71/20,1)+ROUNDDOWN(E72/30,1))*11/8*5/6,1)+ROUND((ROUNDDOWN(E69/3,1)+ROUNDDOWN(E70/6,1)+ROUNDDOWN(E71/20,1)+ROUNDDOWN(E72/30,1))*0.5*11/8*1/6,1))</f>
        <v>2</v>
      </c>
      <c r="F119" s="388">
        <f t="shared" si="93"/>
        <v>3</v>
      </c>
      <c r="G119" s="388">
        <f t="shared" si="93"/>
        <v>4.2</v>
      </c>
      <c r="H119" s="388">
        <f t="shared" si="93"/>
        <v>5.2</v>
      </c>
      <c r="I119" s="388">
        <f t="shared" si="93"/>
        <v>6.2</v>
      </c>
      <c r="J119" s="388">
        <f t="shared" si="93"/>
        <v>7.4</v>
      </c>
      <c r="K119" s="388">
        <f t="shared" si="93"/>
        <v>8.4</v>
      </c>
      <c r="L119" s="388">
        <f t="shared" si="93"/>
        <v>10.6</v>
      </c>
      <c r="M119" s="388">
        <f t="shared" si="93"/>
        <v>12.1</v>
      </c>
      <c r="N119" s="388">
        <f t="shared" si="93"/>
        <v>13.299999999999999</v>
      </c>
      <c r="O119" s="388">
        <f t="shared" si="93"/>
        <v>14.600000000000001</v>
      </c>
      <c r="P119" s="388">
        <f t="shared" si="93"/>
        <v>16.2</v>
      </c>
      <c r="Q119" s="388">
        <f t="shared" si="93"/>
        <v>17.400000000000002</v>
      </c>
      <c r="R119" s="388">
        <f t="shared" si="93"/>
        <v>18.7</v>
      </c>
      <c r="S119" s="388">
        <f t="shared" si="93"/>
        <v>20.100000000000001</v>
      </c>
      <c r="T119" s="388">
        <f t="shared" si="93"/>
        <v>21.4</v>
      </c>
      <c r="U119" s="389">
        <f t="shared" si="93"/>
        <v>22.700000000000003</v>
      </c>
      <c r="V119" s="390">
        <f t="shared" si="93"/>
        <v>25.400000000000002</v>
      </c>
    </row>
    <row r="120" spans="1:22" ht="19.5" thickBot="1">
      <c r="A120" s="673">
        <v>15</v>
      </c>
      <c r="B120" s="717"/>
      <c r="C120" s="818" t="s">
        <v>104</v>
      </c>
      <c r="D120" s="797" t="s">
        <v>97</v>
      </c>
      <c r="E120" s="60">
        <f>ROUND(E97/((E73-E49-E$117+E$119)+1.4)*$B$117*0.75/1.2484/1.17,-2)</f>
        <v>183500</v>
      </c>
      <c r="F120" s="441">
        <f t="shared" ref="F120:V120" si="94">ROUND(F97/((F73-F49-F$117+F$119)+1.4)*$B$117*0.75/1.2484/1.17,-2)</f>
        <v>187100</v>
      </c>
      <c r="G120" s="442">
        <f t="shared" si="94"/>
        <v>189800</v>
      </c>
      <c r="H120" s="270">
        <f t="shared" si="94"/>
        <v>192700</v>
      </c>
      <c r="I120" s="272">
        <f t="shared" si="94"/>
        <v>204000</v>
      </c>
      <c r="J120" s="443">
        <f t="shared" si="94"/>
        <v>204200</v>
      </c>
      <c r="K120" s="444">
        <f t="shared" si="94"/>
        <v>204500</v>
      </c>
      <c r="L120" s="445">
        <f t="shared" si="94"/>
        <v>190100</v>
      </c>
      <c r="M120" s="446">
        <f t="shared" si="94"/>
        <v>188000</v>
      </c>
      <c r="N120" s="447">
        <f t="shared" si="94"/>
        <v>180200</v>
      </c>
      <c r="O120" s="448">
        <f t="shared" si="94"/>
        <v>179000</v>
      </c>
      <c r="P120" s="449">
        <f t="shared" si="94"/>
        <v>177100</v>
      </c>
      <c r="Q120" s="450">
        <f t="shared" si="94"/>
        <v>177000</v>
      </c>
      <c r="R120" s="451">
        <f t="shared" si="94"/>
        <v>176200</v>
      </c>
      <c r="S120" s="452">
        <f t="shared" si="94"/>
        <v>169400</v>
      </c>
      <c r="T120" s="453">
        <f t="shared" si="94"/>
        <v>170900</v>
      </c>
      <c r="U120" s="454">
        <f t="shared" si="94"/>
        <v>170500</v>
      </c>
      <c r="V120" s="455">
        <f t="shared" si="94"/>
        <v>171800</v>
      </c>
    </row>
    <row r="121" spans="1:22" ht="20.25" thickTop="1" thickBot="1">
      <c r="A121" s="655">
        <v>25</v>
      </c>
      <c r="B121" s="713"/>
      <c r="C121" s="736"/>
      <c r="D121" s="798"/>
      <c r="E121" s="195">
        <f t="shared" ref="E121:V121" si="95">ROUND(E98/((E74-E50-E$117+E$119)+1.4)*$B$117*0.75/1.2484/1.17,-2)</f>
        <v>186500</v>
      </c>
      <c r="F121" s="267">
        <f t="shared" si="95"/>
        <v>189800</v>
      </c>
      <c r="G121" s="268">
        <f t="shared" si="95"/>
        <v>192300</v>
      </c>
      <c r="H121" s="269">
        <f t="shared" si="95"/>
        <v>194900</v>
      </c>
      <c r="I121" s="183">
        <f t="shared" si="95"/>
        <v>206000</v>
      </c>
      <c r="J121" s="200">
        <f t="shared" si="95"/>
        <v>206100</v>
      </c>
      <c r="K121" s="201">
        <f t="shared" si="95"/>
        <v>206300</v>
      </c>
      <c r="L121" s="202">
        <f t="shared" si="95"/>
        <v>191600</v>
      </c>
      <c r="M121" s="203">
        <f t="shared" si="95"/>
        <v>179400</v>
      </c>
      <c r="N121" s="204">
        <f t="shared" si="95"/>
        <v>172500</v>
      </c>
      <c r="O121" s="205">
        <f t="shared" si="95"/>
        <v>171900</v>
      </c>
      <c r="P121" s="206">
        <f t="shared" si="95"/>
        <v>170500</v>
      </c>
      <c r="Q121" s="207">
        <f t="shared" si="95"/>
        <v>170600</v>
      </c>
      <c r="R121" s="208">
        <f t="shared" si="95"/>
        <v>170200</v>
      </c>
      <c r="S121" s="209">
        <f t="shared" si="95"/>
        <v>170400</v>
      </c>
      <c r="T121" s="198">
        <f t="shared" si="95"/>
        <v>171800</v>
      </c>
      <c r="U121" s="241">
        <f t="shared" si="95"/>
        <v>171400</v>
      </c>
      <c r="V121" s="210">
        <f t="shared" si="95"/>
        <v>172600</v>
      </c>
    </row>
    <row r="122" spans="1:22" ht="20.25" thickTop="1" thickBot="1">
      <c r="A122" s="655">
        <v>35</v>
      </c>
      <c r="B122" s="713"/>
      <c r="C122" s="736"/>
      <c r="D122" s="819"/>
      <c r="E122" s="456">
        <f t="shared" ref="E122:V122" si="96">ROUND(E99/((E75-E51-E$117+E$119)+1.4)*$B$117*0.75/1.2484/1.17,-2)</f>
        <v>193200</v>
      </c>
      <c r="F122" s="265">
        <f t="shared" si="96"/>
        <v>195700</v>
      </c>
      <c r="G122" s="182">
        <f t="shared" si="96"/>
        <v>180300</v>
      </c>
      <c r="H122" s="199">
        <f t="shared" si="96"/>
        <v>183700</v>
      </c>
      <c r="I122" s="200">
        <f t="shared" si="96"/>
        <v>194800</v>
      </c>
      <c r="J122" s="201">
        <f t="shared" si="96"/>
        <v>195700</v>
      </c>
      <c r="K122" s="202">
        <f t="shared" si="96"/>
        <v>196500</v>
      </c>
      <c r="L122" s="203">
        <f t="shared" si="96"/>
        <v>183900</v>
      </c>
      <c r="M122" s="204">
        <f t="shared" si="96"/>
        <v>182300</v>
      </c>
      <c r="N122" s="205">
        <f t="shared" si="96"/>
        <v>175300</v>
      </c>
      <c r="O122" s="206">
        <f t="shared" si="96"/>
        <v>174500</v>
      </c>
      <c r="P122" s="207">
        <f t="shared" si="96"/>
        <v>172900</v>
      </c>
      <c r="Q122" s="208">
        <f t="shared" si="96"/>
        <v>173000</v>
      </c>
      <c r="R122" s="209">
        <f t="shared" si="96"/>
        <v>172400</v>
      </c>
      <c r="S122" s="198">
        <f t="shared" si="96"/>
        <v>172500</v>
      </c>
      <c r="T122" s="211">
        <f t="shared" si="96"/>
        <v>173800</v>
      </c>
      <c r="U122" s="242">
        <f t="shared" si="96"/>
        <v>173300</v>
      </c>
      <c r="V122" s="273">
        <f t="shared" si="96"/>
        <v>169100</v>
      </c>
    </row>
    <row r="123" spans="1:22" ht="20.25" thickTop="1" thickBot="1">
      <c r="A123" s="655">
        <v>45</v>
      </c>
      <c r="B123" s="713"/>
      <c r="C123" s="736"/>
      <c r="D123" s="824" t="s">
        <v>98</v>
      </c>
      <c r="E123" s="265">
        <f t="shared" ref="E123:V123" si="97">ROUND(E100/((E76-E52-E$117+E$119)+1.4)*$B$117*0.75/1.2484/1.17,-2)</f>
        <v>182200</v>
      </c>
      <c r="F123" s="198">
        <f t="shared" si="97"/>
        <v>185600</v>
      </c>
      <c r="G123" s="199">
        <f t="shared" si="97"/>
        <v>188200</v>
      </c>
      <c r="H123" s="200">
        <f t="shared" si="97"/>
        <v>191000</v>
      </c>
      <c r="I123" s="201">
        <f t="shared" si="97"/>
        <v>201600</v>
      </c>
      <c r="J123" s="202">
        <f t="shared" si="97"/>
        <v>201900</v>
      </c>
      <c r="K123" s="203">
        <f t="shared" si="97"/>
        <v>202400</v>
      </c>
      <c r="L123" s="204">
        <f t="shared" si="97"/>
        <v>189000</v>
      </c>
      <c r="M123" s="205">
        <f t="shared" si="97"/>
        <v>187100</v>
      </c>
      <c r="N123" s="206">
        <f t="shared" si="97"/>
        <v>179800</v>
      </c>
      <c r="O123" s="207">
        <f t="shared" si="97"/>
        <v>178700</v>
      </c>
      <c r="P123" s="208">
        <f t="shared" si="97"/>
        <v>169400</v>
      </c>
      <c r="Q123" s="209">
        <f t="shared" si="97"/>
        <v>169700</v>
      </c>
      <c r="R123" s="198">
        <f t="shared" si="97"/>
        <v>169300</v>
      </c>
      <c r="S123" s="211">
        <f t="shared" si="97"/>
        <v>169500</v>
      </c>
      <c r="T123" s="276">
        <f t="shared" si="97"/>
        <v>170900</v>
      </c>
      <c r="U123" s="277">
        <f t="shared" si="97"/>
        <v>170500</v>
      </c>
      <c r="V123" s="274">
        <f t="shared" si="97"/>
        <v>171800</v>
      </c>
    </row>
    <row r="124" spans="1:22" ht="20.25" thickTop="1" thickBot="1">
      <c r="A124" s="655">
        <v>60</v>
      </c>
      <c r="B124" s="713"/>
      <c r="C124" s="736"/>
      <c r="D124" s="798"/>
      <c r="E124" s="213">
        <f t="shared" ref="E124:V124" si="98">ROUND(E101/((E77-E53-E$117+E$119)+1.4)*$B$117*0.75/1.2484/1.17,-2)</f>
        <v>196000</v>
      </c>
      <c r="F124" s="199">
        <f t="shared" si="98"/>
        <v>198100</v>
      </c>
      <c r="G124" s="200">
        <f t="shared" si="98"/>
        <v>183500</v>
      </c>
      <c r="H124" s="202">
        <f t="shared" si="98"/>
        <v>186400</v>
      </c>
      <c r="I124" s="203">
        <f t="shared" si="98"/>
        <v>196600</v>
      </c>
      <c r="J124" s="204">
        <f t="shared" si="98"/>
        <v>197300</v>
      </c>
      <c r="K124" s="205">
        <f t="shared" si="98"/>
        <v>198000</v>
      </c>
      <c r="L124" s="206">
        <f t="shared" si="98"/>
        <v>185900</v>
      </c>
      <c r="M124" s="207">
        <f t="shared" si="98"/>
        <v>184200</v>
      </c>
      <c r="N124" s="208">
        <f t="shared" si="98"/>
        <v>177400</v>
      </c>
      <c r="O124" s="209">
        <f t="shared" si="98"/>
        <v>176500</v>
      </c>
      <c r="P124" s="198">
        <f t="shared" si="98"/>
        <v>174900</v>
      </c>
      <c r="Q124" s="280">
        <f t="shared" si="98"/>
        <v>174900</v>
      </c>
      <c r="R124" s="276">
        <f t="shared" si="98"/>
        <v>174200</v>
      </c>
      <c r="S124" s="277">
        <f t="shared" si="98"/>
        <v>174200</v>
      </c>
      <c r="T124" s="265">
        <f t="shared" si="98"/>
        <v>175400</v>
      </c>
      <c r="U124" s="275">
        <f t="shared" si="98"/>
        <v>174800</v>
      </c>
      <c r="V124" s="215">
        <f t="shared" si="98"/>
        <v>170600</v>
      </c>
    </row>
    <row r="125" spans="1:22" ht="20.25" thickTop="1" thickBot="1">
      <c r="A125" s="655">
        <v>75</v>
      </c>
      <c r="B125" s="713"/>
      <c r="C125" s="736"/>
      <c r="D125" s="798"/>
      <c r="E125" s="216">
        <f t="shared" ref="E125:V125" si="99">ROUND(E102/((E78-E54-E$117+E$119)+1.4)*$B$117*0.75/1.2484/1.17,-2)</f>
        <v>189800</v>
      </c>
      <c r="F125" s="201">
        <f t="shared" si="99"/>
        <v>192200</v>
      </c>
      <c r="G125" s="202">
        <f t="shared" si="99"/>
        <v>194100</v>
      </c>
      <c r="H125" s="203">
        <f t="shared" si="99"/>
        <v>196200</v>
      </c>
      <c r="I125" s="204">
        <f t="shared" si="99"/>
        <v>205700</v>
      </c>
      <c r="J125" s="205">
        <f t="shared" si="99"/>
        <v>205800</v>
      </c>
      <c r="K125" s="206">
        <f t="shared" si="99"/>
        <v>206000</v>
      </c>
      <c r="L125" s="207">
        <f t="shared" si="99"/>
        <v>192900</v>
      </c>
      <c r="M125" s="208">
        <f t="shared" si="99"/>
        <v>190800</v>
      </c>
      <c r="N125" s="209">
        <f t="shared" si="99"/>
        <v>175300</v>
      </c>
      <c r="O125" s="282">
        <f t="shared" si="99"/>
        <v>174600</v>
      </c>
      <c r="P125" s="283">
        <f t="shared" si="99"/>
        <v>173100</v>
      </c>
      <c r="Q125" s="281">
        <f t="shared" si="99"/>
        <v>173200</v>
      </c>
      <c r="R125" s="279">
        <f t="shared" si="99"/>
        <v>172700</v>
      </c>
      <c r="S125" s="181">
        <f t="shared" si="99"/>
        <v>172700</v>
      </c>
      <c r="T125" s="196">
        <f t="shared" si="99"/>
        <v>174000</v>
      </c>
      <c r="U125" s="243">
        <f t="shared" si="99"/>
        <v>173400</v>
      </c>
      <c r="V125" s="217">
        <f t="shared" si="99"/>
        <v>174500</v>
      </c>
    </row>
    <row r="126" spans="1:22" ht="20.25" thickTop="1" thickBot="1">
      <c r="A126" s="655">
        <v>90</v>
      </c>
      <c r="B126" s="713"/>
      <c r="C126" s="736"/>
      <c r="D126" s="798"/>
      <c r="E126" s="218">
        <f t="shared" ref="E126:V126" si="100">ROUND(E103/((E79-E55-E$117+E$119)+1.4)*$B$117*0.75/1.2484/1.17,-2)</f>
        <v>184600</v>
      </c>
      <c r="F126" s="203">
        <f t="shared" si="100"/>
        <v>187200</v>
      </c>
      <c r="G126" s="204">
        <f t="shared" si="100"/>
        <v>189400</v>
      </c>
      <c r="H126" s="205">
        <f t="shared" si="100"/>
        <v>191600</v>
      </c>
      <c r="I126" s="206">
        <f t="shared" si="100"/>
        <v>200800</v>
      </c>
      <c r="J126" s="207">
        <f t="shared" si="100"/>
        <v>201200</v>
      </c>
      <c r="K126" s="208">
        <f t="shared" si="100"/>
        <v>201600</v>
      </c>
      <c r="L126" s="285">
        <f t="shared" si="100"/>
        <v>189700</v>
      </c>
      <c r="M126" s="282">
        <f t="shared" si="100"/>
        <v>187900</v>
      </c>
      <c r="N126" s="283">
        <f t="shared" si="100"/>
        <v>181200</v>
      </c>
      <c r="O126" s="281">
        <f t="shared" si="100"/>
        <v>180200</v>
      </c>
      <c r="P126" s="279">
        <f t="shared" si="100"/>
        <v>178400</v>
      </c>
      <c r="Q126" s="197">
        <f t="shared" si="100"/>
        <v>178200</v>
      </c>
      <c r="R126" s="196">
        <f t="shared" si="100"/>
        <v>177400</v>
      </c>
      <c r="S126" s="219">
        <f t="shared" si="100"/>
        <v>171300</v>
      </c>
      <c r="T126" s="48">
        <f t="shared" si="100"/>
        <v>172500</v>
      </c>
      <c r="U126" s="244">
        <f t="shared" si="100"/>
        <v>172100</v>
      </c>
      <c r="V126" s="220">
        <f t="shared" si="100"/>
        <v>173200</v>
      </c>
    </row>
    <row r="127" spans="1:22" ht="20.25" thickTop="1" thickBot="1">
      <c r="A127" s="655">
        <v>105</v>
      </c>
      <c r="B127" s="713"/>
      <c r="C127" s="736"/>
      <c r="D127" s="798"/>
      <c r="E127" s="221">
        <f t="shared" ref="E127:V127" si="101">ROUND(E104/((E80-E56-E$117+E$119)+1.4)*$B$117*0.75/1.2484/1.17,-2)</f>
        <v>198300</v>
      </c>
      <c r="F127" s="204">
        <f t="shared" si="101"/>
        <v>199800</v>
      </c>
      <c r="G127" s="205">
        <f t="shared" si="101"/>
        <v>201000</v>
      </c>
      <c r="H127" s="206">
        <f t="shared" si="101"/>
        <v>202400</v>
      </c>
      <c r="I127" s="207">
        <f t="shared" si="101"/>
        <v>210900</v>
      </c>
      <c r="J127" s="286">
        <f t="shared" si="101"/>
        <v>210700</v>
      </c>
      <c r="K127" s="287">
        <f t="shared" si="101"/>
        <v>210600</v>
      </c>
      <c r="L127" s="269">
        <f t="shared" si="101"/>
        <v>188100</v>
      </c>
      <c r="M127" s="284">
        <f t="shared" si="101"/>
        <v>186400</v>
      </c>
      <c r="N127" s="278">
        <f t="shared" si="101"/>
        <v>180100</v>
      </c>
      <c r="O127" s="214">
        <f t="shared" si="101"/>
        <v>179200</v>
      </c>
      <c r="P127" s="197">
        <f t="shared" si="101"/>
        <v>177500</v>
      </c>
      <c r="Q127" s="196">
        <f t="shared" si="101"/>
        <v>177400</v>
      </c>
      <c r="R127" s="219">
        <f t="shared" si="101"/>
        <v>176700</v>
      </c>
      <c r="S127" s="48">
        <f t="shared" si="101"/>
        <v>176600</v>
      </c>
      <c r="T127" s="222">
        <f t="shared" si="101"/>
        <v>177600</v>
      </c>
      <c r="U127" s="245">
        <f t="shared" si="101"/>
        <v>177000</v>
      </c>
      <c r="V127" s="223">
        <f t="shared" si="101"/>
        <v>177700</v>
      </c>
    </row>
    <row r="128" spans="1:22" ht="20.25" thickTop="1" thickBot="1">
      <c r="A128" s="655">
        <v>120</v>
      </c>
      <c r="B128" s="713"/>
      <c r="C128" s="736"/>
      <c r="D128" s="798"/>
      <c r="E128" s="224">
        <f t="shared" ref="E128:V128" si="102">ROUND(E105/((E81-E57-E$117+E$119)+1.4)*$B$117*0.75/1.2484/1.17,-2)</f>
        <v>192900</v>
      </c>
      <c r="F128" s="206">
        <f t="shared" si="102"/>
        <v>194700</v>
      </c>
      <c r="G128" s="288">
        <f t="shared" si="102"/>
        <v>196100</v>
      </c>
      <c r="H128" s="286">
        <f t="shared" si="102"/>
        <v>197800</v>
      </c>
      <c r="I128" s="287">
        <f t="shared" si="102"/>
        <v>206100</v>
      </c>
      <c r="J128" s="269">
        <f t="shared" si="102"/>
        <v>206100</v>
      </c>
      <c r="K128" s="284">
        <f t="shared" si="102"/>
        <v>206300</v>
      </c>
      <c r="L128" s="212">
        <f t="shared" si="102"/>
        <v>194500</v>
      </c>
      <c r="M128" s="214">
        <f t="shared" si="102"/>
        <v>192400</v>
      </c>
      <c r="N128" s="197">
        <f t="shared" si="102"/>
        <v>185800</v>
      </c>
      <c r="O128" s="196">
        <f t="shared" si="102"/>
        <v>184500</v>
      </c>
      <c r="P128" s="219">
        <f t="shared" si="102"/>
        <v>182600</v>
      </c>
      <c r="Q128" s="48">
        <f t="shared" si="102"/>
        <v>175700</v>
      </c>
      <c r="R128" s="222">
        <f t="shared" si="102"/>
        <v>175100</v>
      </c>
      <c r="S128" s="225">
        <f t="shared" si="102"/>
        <v>175100</v>
      </c>
      <c r="T128" s="199">
        <f t="shared" si="102"/>
        <v>176100</v>
      </c>
      <c r="U128" s="246">
        <f t="shared" si="102"/>
        <v>175600</v>
      </c>
      <c r="V128" s="334">
        <f t="shared" si="102"/>
        <v>176400</v>
      </c>
    </row>
    <row r="129" spans="1:22" ht="20.25" thickTop="1" thickBot="1">
      <c r="A129" s="655">
        <v>135</v>
      </c>
      <c r="B129" s="713"/>
      <c r="C129" s="736"/>
      <c r="D129" s="819"/>
      <c r="E129" s="457">
        <f t="shared" ref="E129:V129" si="103">ROUND(E106/((E82-E58-E$117+E$119)+1.4)*$B$117*0.75/1.2484/1.17,-2)</f>
        <v>203400</v>
      </c>
      <c r="F129" s="291">
        <f t="shared" si="103"/>
        <v>204400</v>
      </c>
      <c r="G129" s="289">
        <f t="shared" si="103"/>
        <v>205200</v>
      </c>
      <c r="H129" s="193">
        <f t="shared" si="103"/>
        <v>206300</v>
      </c>
      <c r="I129" s="182">
        <f t="shared" si="103"/>
        <v>214000</v>
      </c>
      <c r="J129" s="211">
        <f t="shared" si="103"/>
        <v>202000</v>
      </c>
      <c r="K129" s="212">
        <f t="shared" si="103"/>
        <v>202300</v>
      </c>
      <c r="L129" s="214">
        <f t="shared" si="103"/>
        <v>191500</v>
      </c>
      <c r="M129" s="197">
        <f t="shared" si="103"/>
        <v>189700</v>
      </c>
      <c r="N129" s="196">
        <f t="shared" si="103"/>
        <v>183500</v>
      </c>
      <c r="O129" s="219">
        <f t="shared" si="103"/>
        <v>182400</v>
      </c>
      <c r="P129" s="48">
        <f t="shared" si="103"/>
        <v>180700</v>
      </c>
      <c r="Q129" s="222">
        <f t="shared" si="103"/>
        <v>180400</v>
      </c>
      <c r="R129" s="225">
        <f t="shared" si="103"/>
        <v>179600</v>
      </c>
      <c r="S129" s="199">
        <f t="shared" si="103"/>
        <v>179300</v>
      </c>
      <c r="T129" s="335">
        <f t="shared" si="103"/>
        <v>180200</v>
      </c>
      <c r="U129" s="336">
        <f t="shared" si="103"/>
        <v>179500</v>
      </c>
      <c r="V129" s="337">
        <f t="shared" si="103"/>
        <v>180100</v>
      </c>
    </row>
    <row r="130" spans="1:22" ht="20.25" thickTop="1" thickBot="1">
      <c r="A130" s="655">
        <v>150</v>
      </c>
      <c r="B130" s="713"/>
      <c r="C130" s="736"/>
      <c r="D130" s="824" t="s">
        <v>99</v>
      </c>
      <c r="E130" s="289">
        <f t="shared" ref="E130:V130" si="104">ROUND(E107/((E83-E59-E$117+E$119)+1.4)*$B$117*0.75/1.2484/1.17,-2)</f>
        <v>198000</v>
      </c>
      <c r="F130" s="193">
        <f t="shared" si="104"/>
        <v>199300</v>
      </c>
      <c r="G130" s="198">
        <f t="shared" si="104"/>
        <v>200400</v>
      </c>
      <c r="H130" s="211">
        <f t="shared" si="104"/>
        <v>201700</v>
      </c>
      <c r="I130" s="212">
        <f t="shared" si="104"/>
        <v>209300</v>
      </c>
      <c r="J130" s="214">
        <f t="shared" si="104"/>
        <v>209100</v>
      </c>
      <c r="K130" s="197">
        <f t="shared" si="104"/>
        <v>209100</v>
      </c>
      <c r="L130" s="196">
        <f t="shared" si="104"/>
        <v>197600</v>
      </c>
      <c r="M130" s="219">
        <f t="shared" si="104"/>
        <v>195500</v>
      </c>
      <c r="N130" s="48">
        <f t="shared" si="104"/>
        <v>188900</v>
      </c>
      <c r="O130" s="295">
        <f t="shared" si="104"/>
        <v>180500</v>
      </c>
      <c r="P130" s="338">
        <f t="shared" si="104"/>
        <v>178900</v>
      </c>
      <c r="Q130" s="339">
        <f t="shared" si="104"/>
        <v>178700</v>
      </c>
      <c r="R130" s="335">
        <f t="shared" si="104"/>
        <v>178000</v>
      </c>
      <c r="S130" s="336">
        <f t="shared" si="104"/>
        <v>177800</v>
      </c>
      <c r="T130" s="340">
        <f t="shared" si="104"/>
        <v>178700</v>
      </c>
      <c r="U130" s="341">
        <f t="shared" si="104"/>
        <v>178100</v>
      </c>
      <c r="V130" s="342">
        <f t="shared" si="104"/>
        <v>178700</v>
      </c>
    </row>
    <row r="131" spans="1:22" ht="20.25" thickTop="1" thickBot="1">
      <c r="A131" s="655">
        <v>180</v>
      </c>
      <c r="B131" s="713"/>
      <c r="C131" s="736"/>
      <c r="D131" s="798"/>
      <c r="E131" s="226">
        <f t="shared" ref="E131:V131" si="105">ROUND(E108/((E84-E60-E$117+E$119)+1.4)*$B$117*0.75/1.2484/1.17,-2)</f>
        <v>202400</v>
      </c>
      <c r="F131" s="212">
        <f t="shared" si="105"/>
        <v>203400</v>
      </c>
      <c r="G131" s="214">
        <f t="shared" si="105"/>
        <v>204100</v>
      </c>
      <c r="H131" s="197">
        <f t="shared" si="105"/>
        <v>205100</v>
      </c>
      <c r="I131" s="196">
        <f t="shared" si="105"/>
        <v>212100</v>
      </c>
      <c r="J131" s="293">
        <f t="shared" si="105"/>
        <v>211800</v>
      </c>
      <c r="K131" s="294">
        <f t="shared" si="105"/>
        <v>211700</v>
      </c>
      <c r="L131" s="295">
        <f t="shared" si="105"/>
        <v>200400</v>
      </c>
      <c r="M131" s="338">
        <f t="shared" si="105"/>
        <v>190300</v>
      </c>
      <c r="N131" s="343">
        <f t="shared" si="105"/>
        <v>184500</v>
      </c>
      <c r="O131" s="344">
        <f t="shared" si="105"/>
        <v>183400</v>
      </c>
      <c r="P131" s="345">
        <f t="shared" si="105"/>
        <v>181700</v>
      </c>
      <c r="Q131" s="346">
        <f t="shared" si="105"/>
        <v>181400</v>
      </c>
      <c r="R131" s="347">
        <f t="shared" si="105"/>
        <v>180600</v>
      </c>
      <c r="S131" s="348">
        <f t="shared" si="105"/>
        <v>180400</v>
      </c>
      <c r="T131" s="349">
        <f t="shared" si="105"/>
        <v>181200</v>
      </c>
      <c r="U131" s="350">
        <f t="shared" si="105"/>
        <v>180500</v>
      </c>
      <c r="V131" s="351">
        <f t="shared" si="105"/>
        <v>180900</v>
      </c>
    </row>
    <row r="132" spans="1:22" ht="20.25" thickTop="1" thickBot="1">
      <c r="A132" s="655">
        <v>210</v>
      </c>
      <c r="B132" s="713"/>
      <c r="C132" s="736"/>
      <c r="D132" s="819"/>
      <c r="E132" s="458">
        <f t="shared" ref="E132:V132" si="106">ROUND(E109/((E85-E61-E$117+E$119)+1.4)*$B$117*0.75/1.2484/1.17,-2)</f>
        <v>206200</v>
      </c>
      <c r="F132" s="267">
        <f t="shared" si="106"/>
        <v>206800</v>
      </c>
      <c r="G132" s="293">
        <f t="shared" si="106"/>
        <v>207400</v>
      </c>
      <c r="H132" s="294">
        <f t="shared" si="106"/>
        <v>208200</v>
      </c>
      <c r="I132" s="352">
        <f t="shared" si="106"/>
        <v>214600</v>
      </c>
      <c r="J132" s="353">
        <f t="shared" si="106"/>
        <v>204200</v>
      </c>
      <c r="K132" s="354">
        <f t="shared" si="106"/>
        <v>204400</v>
      </c>
      <c r="L132" s="355">
        <f t="shared" si="106"/>
        <v>194700</v>
      </c>
      <c r="M132" s="345">
        <f t="shared" si="106"/>
        <v>193000</v>
      </c>
      <c r="N132" s="356">
        <f t="shared" si="106"/>
        <v>187300</v>
      </c>
      <c r="O132" s="357">
        <f t="shared" si="106"/>
        <v>186100</v>
      </c>
      <c r="P132" s="358">
        <f t="shared" si="106"/>
        <v>184400</v>
      </c>
      <c r="Q132" s="359">
        <f t="shared" si="106"/>
        <v>184000</v>
      </c>
      <c r="R132" s="360">
        <f t="shared" si="106"/>
        <v>183100</v>
      </c>
      <c r="S132" s="361">
        <f t="shared" si="106"/>
        <v>182800</v>
      </c>
      <c r="T132" s="289">
        <f t="shared" si="106"/>
        <v>183500</v>
      </c>
      <c r="U132" s="362">
        <f t="shared" si="106"/>
        <v>182700</v>
      </c>
      <c r="V132" s="363">
        <f t="shared" si="106"/>
        <v>183000</v>
      </c>
    </row>
    <row r="133" spans="1:22" ht="20.25" thickTop="1" thickBot="1">
      <c r="A133" s="655">
        <v>240</v>
      </c>
      <c r="B133" s="713"/>
      <c r="C133" s="736"/>
      <c r="D133" s="333" t="s">
        <v>100</v>
      </c>
      <c r="E133" s="459">
        <f t="shared" ref="E133:V133" si="107">ROUND(E110/((E86-E62-E$117+E$119)+1.4)*$B$117*0.75/1.2484/1.17,-2)</f>
        <v>209500</v>
      </c>
      <c r="F133" s="365">
        <f t="shared" si="107"/>
        <v>210000</v>
      </c>
      <c r="G133" s="366">
        <f t="shared" si="107"/>
        <v>199500</v>
      </c>
      <c r="H133" s="354">
        <f t="shared" si="107"/>
        <v>200600</v>
      </c>
      <c r="I133" s="367">
        <f t="shared" si="107"/>
        <v>206800</v>
      </c>
      <c r="J133" s="368">
        <f t="shared" si="107"/>
        <v>206800</v>
      </c>
      <c r="K133" s="346">
        <f t="shared" si="107"/>
        <v>206900</v>
      </c>
      <c r="L133" s="347">
        <f t="shared" si="107"/>
        <v>197300</v>
      </c>
      <c r="M133" s="358">
        <f t="shared" si="107"/>
        <v>195500</v>
      </c>
      <c r="N133" s="369">
        <f t="shared" si="107"/>
        <v>189900</v>
      </c>
      <c r="O133" s="370">
        <f t="shared" si="107"/>
        <v>188700</v>
      </c>
      <c r="P133" s="187">
        <f t="shared" si="107"/>
        <v>186900</v>
      </c>
      <c r="Q133" s="192">
        <f t="shared" si="107"/>
        <v>186400</v>
      </c>
      <c r="R133" s="191">
        <f t="shared" si="107"/>
        <v>185500</v>
      </c>
      <c r="S133" s="190">
        <f t="shared" si="107"/>
        <v>185100</v>
      </c>
      <c r="T133" s="211">
        <f t="shared" si="107"/>
        <v>185600</v>
      </c>
      <c r="U133" s="247">
        <f t="shared" si="107"/>
        <v>184800</v>
      </c>
      <c r="V133" s="215">
        <f t="shared" si="107"/>
        <v>180400</v>
      </c>
    </row>
    <row r="134" spans="1:22" ht="20.25" thickTop="1" thickBot="1">
      <c r="A134" s="655">
        <v>270</v>
      </c>
      <c r="B134" s="713"/>
      <c r="C134" s="736"/>
      <c r="D134" s="333" t="s">
        <v>101</v>
      </c>
      <c r="E134" s="460">
        <f t="shared" ref="E134:V134" si="108">ROUND(E111/((E87-E63-E$117+E$119)+1.4)*$B$117*0.75/1.2484/1.17,-2)</f>
        <v>201000</v>
      </c>
      <c r="F134" s="355">
        <f t="shared" si="108"/>
        <v>201800</v>
      </c>
      <c r="G134" s="345">
        <f t="shared" si="108"/>
        <v>202500</v>
      </c>
      <c r="H134" s="346">
        <f t="shared" si="108"/>
        <v>203400</v>
      </c>
      <c r="I134" s="372">
        <f t="shared" si="108"/>
        <v>209200</v>
      </c>
      <c r="J134" s="373">
        <f t="shared" si="108"/>
        <v>209100</v>
      </c>
      <c r="K134" s="189">
        <f t="shared" si="108"/>
        <v>209100</v>
      </c>
      <c r="L134" s="188">
        <f t="shared" si="108"/>
        <v>199700</v>
      </c>
      <c r="M134" s="187">
        <f t="shared" si="108"/>
        <v>197900</v>
      </c>
      <c r="N134" s="192">
        <f t="shared" si="108"/>
        <v>192400</v>
      </c>
      <c r="O134" s="207">
        <f t="shared" si="108"/>
        <v>191100</v>
      </c>
      <c r="P134" s="206">
        <f t="shared" si="108"/>
        <v>189300</v>
      </c>
      <c r="Q134" s="211">
        <f t="shared" si="108"/>
        <v>188700</v>
      </c>
      <c r="R134" s="198">
        <f t="shared" si="108"/>
        <v>187700</v>
      </c>
      <c r="S134" s="209">
        <f t="shared" si="108"/>
        <v>182100</v>
      </c>
      <c r="T134" s="196">
        <f t="shared" si="108"/>
        <v>182700</v>
      </c>
      <c r="U134" s="248">
        <f t="shared" si="108"/>
        <v>182100</v>
      </c>
      <c r="V134" s="217">
        <f t="shared" si="108"/>
        <v>182400</v>
      </c>
    </row>
    <row r="135" spans="1:22" ht="20.25" thickTop="1" thickBot="1">
      <c r="A135" s="655">
        <v>300</v>
      </c>
      <c r="B135" s="754"/>
      <c r="C135" s="736"/>
      <c r="D135" s="825" t="s">
        <v>102</v>
      </c>
      <c r="E135" s="461">
        <f t="shared" ref="E135:V135" si="109">ROUND(E112/((E88-E64-E$117+E$119)+1.4)*$B$117*0.75/1.2484/1.17,-2)</f>
        <v>204100</v>
      </c>
      <c r="F135" s="375">
        <f t="shared" si="109"/>
        <v>204700</v>
      </c>
      <c r="G135" s="376">
        <f t="shared" si="109"/>
        <v>205200</v>
      </c>
      <c r="H135" s="377">
        <f t="shared" si="109"/>
        <v>206000</v>
      </c>
      <c r="I135" s="378">
        <f t="shared" si="109"/>
        <v>211400</v>
      </c>
      <c r="J135" s="249">
        <f t="shared" si="109"/>
        <v>211200</v>
      </c>
      <c r="K135" s="250">
        <f t="shared" si="109"/>
        <v>211100</v>
      </c>
      <c r="L135" s="251">
        <f t="shared" si="109"/>
        <v>201900</v>
      </c>
      <c r="M135" s="252">
        <f t="shared" si="109"/>
        <v>200100</v>
      </c>
      <c r="N135" s="253">
        <f t="shared" si="109"/>
        <v>194700</v>
      </c>
      <c r="O135" s="254">
        <f t="shared" si="109"/>
        <v>193300</v>
      </c>
      <c r="P135" s="255">
        <f t="shared" si="109"/>
        <v>191400</v>
      </c>
      <c r="Q135" s="256">
        <f t="shared" si="109"/>
        <v>185400</v>
      </c>
      <c r="R135" s="257">
        <f t="shared" si="109"/>
        <v>184500</v>
      </c>
      <c r="S135" s="258">
        <f t="shared" si="109"/>
        <v>184200</v>
      </c>
      <c r="T135" s="295">
        <f t="shared" si="109"/>
        <v>184800</v>
      </c>
      <c r="U135" s="379">
        <f t="shared" si="109"/>
        <v>184000</v>
      </c>
      <c r="V135" s="273">
        <f t="shared" si="109"/>
        <v>184200</v>
      </c>
    </row>
    <row r="136" spans="1:22" ht="20.25" thickTop="1" thickBot="1">
      <c r="A136" s="741">
        <v>360</v>
      </c>
      <c r="B136" s="742"/>
      <c r="C136" s="736"/>
      <c r="D136" s="721"/>
      <c r="E136" s="462">
        <f t="shared" ref="E136:V136" si="110">ROUND(E113/((E89-E65-E$117+E$119)+1.4)*$B$117*0.75/1.2484/1.17,-2)</f>
        <v>210700</v>
      </c>
      <c r="F136" s="227">
        <f t="shared" si="110"/>
        <v>211000</v>
      </c>
      <c r="G136" s="228">
        <f t="shared" si="110"/>
        <v>211200</v>
      </c>
      <c r="H136" s="229">
        <f t="shared" si="110"/>
        <v>211700</v>
      </c>
      <c r="I136" s="230">
        <f t="shared" si="110"/>
        <v>216400</v>
      </c>
      <c r="J136" s="231">
        <f t="shared" si="110"/>
        <v>216100</v>
      </c>
      <c r="K136" s="232">
        <f t="shared" si="110"/>
        <v>215800</v>
      </c>
      <c r="L136" s="233">
        <f t="shared" si="110"/>
        <v>206900</v>
      </c>
      <c r="M136" s="234">
        <f t="shared" si="110"/>
        <v>198500</v>
      </c>
      <c r="N136" s="234">
        <f t="shared" si="110"/>
        <v>188000</v>
      </c>
      <c r="O136" s="235">
        <f t="shared" si="110"/>
        <v>187000</v>
      </c>
      <c r="P136" s="235">
        <f t="shared" si="110"/>
        <v>185600</v>
      </c>
      <c r="Q136" s="236">
        <f t="shared" si="110"/>
        <v>185200</v>
      </c>
      <c r="R136" s="236">
        <f t="shared" si="110"/>
        <v>184400</v>
      </c>
      <c r="S136" s="380">
        <f t="shared" si="110"/>
        <v>184100</v>
      </c>
      <c r="T136" s="381">
        <f t="shared" si="110"/>
        <v>184700</v>
      </c>
      <c r="U136" s="382">
        <f t="shared" si="110"/>
        <v>184000</v>
      </c>
      <c r="V136" s="383">
        <f t="shared" si="110"/>
        <v>184200</v>
      </c>
    </row>
    <row r="137" spans="1:22" ht="19.5" thickBot="1">
      <c r="A137" s="820"/>
      <c r="B137" s="821"/>
      <c r="C137" s="740"/>
      <c r="D137" s="741"/>
      <c r="E137" s="692" t="s">
        <v>102</v>
      </c>
      <c r="F137" s="692"/>
      <c r="G137" s="692"/>
      <c r="H137" s="692"/>
      <c r="I137" s="692"/>
      <c r="J137" s="692"/>
      <c r="K137" s="692"/>
      <c r="L137" s="692"/>
      <c r="M137" s="692"/>
      <c r="N137" s="692"/>
      <c r="O137" s="692"/>
      <c r="P137" s="692"/>
      <c r="Q137" s="692"/>
      <c r="R137" s="692"/>
      <c r="S137" s="826"/>
      <c r="T137" s="817" t="s">
        <v>103</v>
      </c>
      <c r="U137" s="692"/>
      <c r="V137" s="693"/>
    </row>
  </sheetData>
  <sheetProtection sheet="1" objects="1" scenarios="1"/>
  <mergeCells count="150">
    <mergeCell ref="A95:B95"/>
    <mergeCell ref="A93:A94"/>
    <mergeCell ref="B93:B94"/>
    <mergeCell ref="A119:B119"/>
    <mergeCell ref="D123:D129"/>
    <mergeCell ref="D130:D132"/>
    <mergeCell ref="D135:D137"/>
    <mergeCell ref="E137:S137"/>
    <mergeCell ref="A116:B116"/>
    <mergeCell ref="C116:D116"/>
    <mergeCell ref="C117:C119"/>
    <mergeCell ref="A113:B113"/>
    <mergeCell ref="C93:C95"/>
    <mergeCell ref="T137:V137"/>
    <mergeCell ref="C120:C137"/>
    <mergeCell ref="A133:B133"/>
    <mergeCell ref="A134:B134"/>
    <mergeCell ref="A135:B135"/>
    <mergeCell ref="A136:B136"/>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20:B120"/>
    <mergeCell ref="D120:D122"/>
    <mergeCell ref="A137:B137"/>
    <mergeCell ref="A44:D44"/>
    <mergeCell ref="A65:D65"/>
    <mergeCell ref="A89:B89"/>
    <mergeCell ref="A24:D24"/>
    <mergeCell ref="V6:V7"/>
    <mergeCell ref="A109:B109"/>
    <mergeCell ref="A110:B110"/>
    <mergeCell ref="A111:B111"/>
    <mergeCell ref="A112:B112"/>
    <mergeCell ref="A92:B92"/>
    <mergeCell ref="A103:B103"/>
    <mergeCell ref="A104:B104"/>
    <mergeCell ref="A105:B105"/>
    <mergeCell ref="A106:B106"/>
    <mergeCell ref="A107:B107"/>
    <mergeCell ref="A108:B108"/>
    <mergeCell ref="A97:B97"/>
    <mergeCell ref="A98:B98"/>
    <mergeCell ref="A99:B99"/>
    <mergeCell ref="A100:B100"/>
    <mergeCell ref="A101:B101"/>
    <mergeCell ref="A102:B102"/>
    <mergeCell ref="A68:B68"/>
    <mergeCell ref="A96:B96"/>
    <mergeCell ref="A85:B85"/>
    <mergeCell ref="A86:B86"/>
    <mergeCell ref="A87:B87"/>
    <mergeCell ref="A88:B88"/>
    <mergeCell ref="A47:C47"/>
    <mergeCell ref="A48:C48"/>
    <mergeCell ref="A49:D49"/>
    <mergeCell ref="A50:D50"/>
    <mergeCell ref="A51:D51"/>
    <mergeCell ref="A52:D52"/>
    <mergeCell ref="A81:B81"/>
    <mergeCell ref="A82:B82"/>
    <mergeCell ref="A83:B83"/>
    <mergeCell ref="A84:B84"/>
    <mergeCell ref="A78:B78"/>
    <mergeCell ref="A79:B79"/>
    <mergeCell ref="A80:B80"/>
    <mergeCell ref="A27:C27"/>
    <mergeCell ref="A73:B73"/>
    <mergeCell ref="A74:B74"/>
    <mergeCell ref="A75:B75"/>
    <mergeCell ref="A76:B76"/>
    <mergeCell ref="A77:B77"/>
    <mergeCell ref="A53:D53"/>
    <mergeCell ref="C69:C71"/>
    <mergeCell ref="A72:B72"/>
    <mergeCell ref="A69:B71"/>
    <mergeCell ref="A60:D60"/>
    <mergeCell ref="A61:D61"/>
    <mergeCell ref="A62:D62"/>
    <mergeCell ref="A63:D63"/>
    <mergeCell ref="A64:D64"/>
    <mergeCell ref="A54:D54"/>
    <mergeCell ref="A55:D55"/>
    <mergeCell ref="A56:D56"/>
    <mergeCell ref="A57:D57"/>
    <mergeCell ref="A58:D58"/>
    <mergeCell ref="A59:D59"/>
    <mergeCell ref="C68:D68"/>
    <mergeCell ref="A40:D40"/>
    <mergeCell ref="A41:D41"/>
    <mergeCell ref="T6:T7"/>
    <mergeCell ref="U6:U7"/>
    <mergeCell ref="A6:C6"/>
    <mergeCell ref="A7:C7"/>
    <mergeCell ref="A26:C26"/>
    <mergeCell ref="N6:N7"/>
    <mergeCell ref="O6:O7"/>
    <mergeCell ref="P6:P7"/>
    <mergeCell ref="Q6:Q7"/>
    <mergeCell ref="R6:R7"/>
    <mergeCell ref="S6:S7"/>
    <mergeCell ref="H6:H7"/>
    <mergeCell ref="I6:I7"/>
    <mergeCell ref="J6:J7"/>
    <mergeCell ref="K6:K7"/>
    <mergeCell ref="L6:L7"/>
    <mergeCell ref="M6:M7"/>
    <mergeCell ref="A22:D22"/>
    <mergeCell ref="A23:D23"/>
    <mergeCell ref="D6:D7"/>
    <mergeCell ref="E6:E7"/>
    <mergeCell ref="F6:F7"/>
    <mergeCell ref="G6:G7"/>
    <mergeCell ref="A16:D16"/>
    <mergeCell ref="A17:D17"/>
    <mergeCell ref="A18:D18"/>
    <mergeCell ref="A19:D19"/>
    <mergeCell ref="A20:D20"/>
    <mergeCell ref="A21:D21"/>
    <mergeCell ref="A8:D8"/>
    <mergeCell ref="A9:D9"/>
    <mergeCell ref="A10:D10"/>
    <mergeCell ref="A11:D11"/>
    <mergeCell ref="A12:D12"/>
    <mergeCell ref="A13:D13"/>
    <mergeCell ref="A14:D14"/>
    <mergeCell ref="A15:D15"/>
    <mergeCell ref="A42:D42"/>
    <mergeCell ref="A43:D43"/>
    <mergeCell ref="A34:D34"/>
    <mergeCell ref="A35:D35"/>
    <mergeCell ref="A36:D36"/>
    <mergeCell ref="A37:D37"/>
    <mergeCell ref="A38:D38"/>
    <mergeCell ref="A39:D39"/>
    <mergeCell ref="A28:D28"/>
    <mergeCell ref="A29:D29"/>
    <mergeCell ref="A30:D30"/>
    <mergeCell ref="A31:D31"/>
    <mergeCell ref="A32:D32"/>
    <mergeCell ref="A33:D33"/>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92FA-D69D-4AE7-A989-36E26BBCEB63}">
  <dimension ref="A1:F19"/>
  <sheetViews>
    <sheetView workbookViewId="0">
      <selection activeCell="B14" sqref="B14"/>
    </sheetView>
  </sheetViews>
  <sheetFormatPr defaultRowHeight="18.75"/>
  <sheetData>
    <row r="1" spans="1:6" ht="19.5" thickBot="1">
      <c r="A1" s="85" t="s">
        <v>107</v>
      </c>
      <c r="B1" s="398" t="s">
        <v>109</v>
      </c>
      <c r="C1" s="398"/>
      <c r="D1" s="398" t="s">
        <v>110</v>
      </c>
      <c r="E1" s="332" t="s">
        <v>94</v>
      </c>
      <c r="F1" s="91" t="s">
        <v>227</v>
      </c>
    </row>
    <row r="2" spans="1:6" ht="18.75" customHeight="1">
      <c r="A2" s="396" t="s">
        <v>18</v>
      </c>
      <c r="B2" s="13" t="s">
        <v>19</v>
      </c>
      <c r="C2" s="13"/>
      <c r="D2" s="397" t="s">
        <v>49</v>
      </c>
      <c r="E2" s="587" t="s">
        <v>54</v>
      </c>
      <c r="F2" s="478">
        <v>4</v>
      </c>
    </row>
    <row r="3" spans="1:6" ht="18.75" customHeight="1">
      <c r="A3" s="22" t="s">
        <v>39</v>
      </c>
      <c r="B3" s="2" t="s">
        <v>23</v>
      </c>
      <c r="C3" s="2"/>
      <c r="D3" s="394" t="s">
        <v>56</v>
      </c>
      <c r="E3" s="238" t="s">
        <v>53</v>
      </c>
      <c r="F3" s="479">
        <v>5</v>
      </c>
    </row>
    <row r="4" spans="1:6" ht="18.75" customHeight="1">
      <c r="A4" s="22" t="s">
        <v>40</v>
      </c>
      <c r="B4" s="2" t="s">
        <v>24</v>
      </c>
      <c r="C4" s="2"/>
      <c r="D4" s="394" t="s">
        <v>57</v>
      </c>
      <c r="E4" s="238" t="s">
        <v>22</v>
      </c>
      <c r="F4" s="479">
        <v>6</v>
      </c>
    </row>
    <row r="5" spans="1:6" ht="18.75" customHeight="1">
      <c r="A5" s="22" t="s">
        <v>41</v>
      </c>
      <c r="B5" s="2" t="s">
        <v>25</v>
      </c>
      <c r="C5" s="2"/>
      <c r="D5" s="394" t="s">
        <v>60</v>
      </c>
      <c r="E5" s="238" t="s">
        <v>21</v>
      </c>
      <c r="F5" s="479">
        <v>7</v>
      </c>
    </row>
    <row r="6" spans="1:6" ht="18.75" customHeight="1">
      <c r="A6" s="22" t="s">
        <v>42</v>
      </c>
      <c r="B6" s="2" t="s">
        <v>26</v>
      </c>
      <c r="C6" s="2"/>
      <c r="D6" s="394" t="s">
        <v>61</v>
      </c>
      <c r="E6" s="238"/>
      <c r="F6" s="479">
        <v>8</v>
      </c>
    </row>
    <row r="7" spans="1:6" ht="18.75" customHeight="1">
      <c r="A7" s="22" t="s">
        <v>43</v>
      </c>
      <c r="B7" s="2" t="s">
        <v>27</v>
      </c>
      <c r="C7" s="2"/>
      <c r="D7" s="394" t="s">
        <v>64</v>
      </c>
      <c r="E7" s="238"/>
      <c r="F7" s="479">
        <v>9</v>
      </c>
    </row>
    <row r="8" spans="1:6" ht="18.75" customHeight="1">
      <c r="A8" s="22" t="s">
        <v>44</v>
      </c>
      <c r="B8" s="2" t="s">
        <v>28</v>
      </c>
      <c r="C8" s="2"/>
      <c r="D8" s="394" t="s">
        <v>65</v>
      </c>
      <c r="E8" s="238"/>
      <c r="F8" s="479">
        <v>10</v>
      </c>
    </row>
    <row r="9" spans="1:6" ht="18.75" customHeight="1">
      <c r="A9" s="22" t="s">
        <v>45</v>
      </c>
      <c r="B9" s="2" t="s">
        <v>29</v>
      </c>
      <c r="C9" s="2"/>
      <c r="D9" s="394" t="s">
        <v>68</v>
      </c>
      <c r="E9" s="238"/>
      <c r="F9" s="479">
        <v>11</v>
      </c>
    </row>
    <row r="10" spans="1:6" ht="18.75" customHeight="1">
      <c r="A10" s="22"/>
      <c r="B10" s="2" t="s">
        <v>30</v>
      </c>
      <c r="C10" s="2"/>
      <c r="D10" s="394" t="s">
        <v>69</v>
      </c>
      <c r="E10" s="238"/>
      <c r="F10" s="479">
        <v>12</v>
      </c>
    </row>
    <row r="11" spans="1:6" ht="18.75" customHeight="1">
      <c r="A11" s="22"/>
      <c r="B11" s="2" t="s">
        <v>31</v>
      </c>
      <c r="C11" s="2"/>
      <c r="D11" s="394" t="s">
        <v>72</v>
      </c>
      <c r="E11" s="238"/>
      <c r="F11" s="479">
        <v>13</v>
      </c>
    </row>
    <row r="12" spans="1:6" ht="18.75" customHeight="1">
      <c r="A12" s="22"/>
      <c r="B12" s="2" t="s">
        <v>32</v>
      </c>
      <c r="C12" s="2"/>
      <c r="D12" s="394" t="s">
        <v>73</v>
      </c>
      <c r="E12" s="238"/>
      <c r="F12" s="479">
        <v>14</v>
      </c>
    </row>
    <row r="13" spans="1:6" ht="18.75" customHeight="1">
      <c r="A13" s="22"/>
      <c r="B13" s="2" t="s">
        <v>33</v>
      </c>
      <c r="C13" s="2"/>
      <c r="D13" s="394" t="s">
        <v>76</v>
      </c>
      <c r="E13" s="238"/>
      <c r="F13" s="479">
        <v>15</v>
      </c>
    </row>
    <row r="14" spans="1:6" ht="18.75" customHeight="1">
      <c r="A14" s="22"/>
      <c r="B14" s="2" t="s">
        <v>34</v>
      </c>
      <c r="C14" s="2"/>
      <c r="D14" s="394" t="s">
        <v>77</v>
      </c>
      <c r="E14" s="238"/>
      <c r="F14" s="479">
        <v>16</v>
      </c>
    </row>
    <row r="15" spans="1:6" ht="18.75" customHeight="1">
      <c r="A15" s="22"/>
      <c r="B15" s="2" t="s">
        <v>35</v>
      </c>
      <c r="C15" s="2"/>
      <c r="D15" s="394" t="s">
        <v>80</v>
      </c>
      <c r="E15" s="238"/>
      <c r="F15" s="479">
        <v>17</v>
      </c>
    </row>
    <row r="16" spans="1:6" ht="18.75" customHeight="1">
      <c r="A16" s="22"/>
      <c r="B16" s="2" t="s">
        <v>36</v>
      </c>
      <c r="C16" s="2"/>
      <c r="D16" s="394" t="s">
        <v>81</v>
      </c>
      <c r="E16" s="238"/>
      <c r="F16" s="479">
        <v>18</v>
      </c>
    </row>
    <row r="17" spans="1:6" ht="18.75" customHeight="1">
      <c r="A17" s="22"/>
      <c r="B17" s="2" t="s">
        <v>37</v>
      </c>
      <c r="C17" s="2"/>
      <c r="D17" s="394" t="s">
        <v>84</v>
      </c>
      <c r="E17" s="238"/>
      <c r="F17" s="479">
        <v>19</v>
      </c>
    </row>
    <row r="18" spans="1:6" ht="18.75" customHeight="1">
      <c r="A18" s="22"/>
      <c r="B18" s="2" t="s">
        <v>38</v>
      </c>
      <c r="C18" s="2"/>
      <c r="D18" s="394" t="s">
        <v>85</v>
      </c>
      <c r="E18" s="238"/>
      <c r="F18" s="479">
        <v>20</v>
      </c>
    </row>
    <row r="19" spans="1:6" ht="18.75" customHeight="1" thickBot="1">
      <c r="A19" s="23"/>
      <c r="B19" s="5"/>
      <c r="C19" s="5"/>
      <c r="D19" s="395" t="s">
        <v>88</v>
      </c>
      <c r="E19" s="408"/>
      <c r="F19" s="480">
        <v>21</v>
      </c>
    </row>
  </sheetData>
  <sheetProtection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AD22-16BE-4C73-92E8-7637A61AFC15}">
  <dimension ref="A1:I184"/>
  <sheetViews>
    <sheetView workbookViewId="0">
      <selection activeCell="H7" sqref="H7"/>
    </sheetView>
  </sheetViews>
  <sheetFormatPr defaultRowHeight="18.75"/>
  <cols>
    <col min="2" max="2" width="13.875" bestFit="1" customWidth="1"/>
    <col min="8" max="8" width="9" style="410"/>
  </cols>
  <sheetData>
    <row r="1" spans="1:9" ht="18.75" customHeight="1">
      <c r="A1" s="836" t="s">
        <v>107</v>
      </c>
      <c r="B1" s="838" t="s">
        <v>203</v>
      </c>
      <c r="C1" s="838" t="s">
        <v>201</v>
      </c>
      <c r="D1" s="832" t="s">
        <v>202</v>
      </c>
      <c r="E1" s="838" t="s">
        <v>204</v>
      </c>
      <c r="G1" s="797" t="s">
        <v>107</v>
      </c>
      <c r="H1" s="834" t="s">
        <v>203</v>
      </c>
      <c r="I1" s="832" t="s">
        <v>202</v>
      </c>
    </row>
    <row r="2" spans="1:9" ht="19.5" thickBot="1">
      <c r="A2" s="837"/>
      <c r="B2" s="839"/>
      <c r="C2" s="839"/>
      <c r="D2" s="833"/>
      <c r="E2" s="839"/>
      <c r="G2" s="803"/>
      <c r="H2" s="835"/>
      <c r="I2" s="833"/>
    </row>
    <row r="3" spans="1:9">
      <c r="A3" s="432" t="s">
        <v>18</v>
      </c>
      <c r="B3" s="14" t="s">
        <v>19</v>
      </c>
      <c r="C3" s="414">
        <v>37790</v>
      </c>
      <c r="D3" s="415">
        <v>9440</v>
      </c>
      <c r="E3" s="414">
        <v>37790</v>
      </c>
      <c r="G3" s="432" t="s">
        <v>18</v>
      </c>
      <c r="H3" s="435" t="s">
        <v>49</v>
      </c>
      <c r="I3" s="426">
        <v>9100</v>
      </c>
    </row>
    <row r="4" spans="1:9">
      <c r="A4" t="str">
        <f>A3</f>
        <v>20/100
地域</v>
      </c>
      <c r="B4" s="2" t="s">
        <v>23</v>
      </c>
      <c r="C4" s="416">
        <v>22670</v>
      </c>
      <c r="D4" s="417">
        <v>9440</v>
      </c>
      <c r="E4" s="416">
        <v>22670</v>
      </c>
      <c r="G4" s="260" t="str">
        <f>G3</f>
        <v>20/100
地域</v>
      </c>
      <c r="H4" s="412" t="s">
        <v>56</v>
      </c>
      <c r="I4" s="427">
        <f t="shared" ref="I4:I20" si="0">I3</f>
        <v>9100</v>
      </c>
    </row>
    <row r="5" spans="1:9">
      <c r="A5" t="str">
        <f t="shared" ref="A5:A19" si="1">A4</f>
        <v>20/100
地域</v>
      </c>
      <c r="B5" s="2" t="s">
        <v>24</v>
      </c>
      <c r="C5" s="416">
        <v>16190</v>
      </c>
      <c r="D5" s="417">
        <v>9440</v>
      </c>
      <c r="E5" s="416">
        <v>16190</v>
      </c>
      <c r="G5" s="260" t="str">
        <f t="shared" ref="G5:G20" si="2">G4</f>
        <v>20/100
地域</v>
      </c>
      <c r="H5" s="412" t="s">
        <v>57</v>
      </c>
      <c r="I5" s="427">
        <f t="shared" si="0"/>
        <v>9100</v>
      </c>
    </row>
    <row r="6" spans="1:9">
      <c r="A6" t="str">
        <f t="shared" si="1"/>
        <v>20/100
地域</v>
      </c>
      <c r="B6" s="2" t="s">
        <v>25</v>
      </c>
      <c r="C6" s="416">
        <v>12590</v>
      </c>
      <c r="D6" s="417">
        <v>9440</v>
      </c>
      <c r="E6" s="416">
        <v>12590</v>
      </c>
      <c r="G6" s="260" t="str">
        <f t="shared" si="2"/>
        <v>20/100
地域</v>
      </c>
      <c r="H6" s="412" t="s">
        <v>60</v>
      </c>
      <c r="I6" s="427">
        <f t="shared" si="0"/>
        <v>9100</v>
      </c>
    </row>
    <row r="7" spans="1:9">
      <c r="A7" t="str">
        <f t="shared" si="1"/>
        <v>20/100
地域</v>
      </c>
      <c r="B7" s="2" t="s">
        <v>26</v>
      </c>
      <c r="C7" s="416">
        <v>9440</v>
      </c>
      <c r="D7" s="417">
        <v>9440</v>
      </c>
      <c r="E7" s="416">
        <v>9440</v>
      </c>
      <c r="G7" s="260" t="str">
        <f t="shared" si="2"/>
        <v>20/100
地域</v>
      </c>
      <c r="H7" s="412" t="s">
        <v>61</v>
      </c>
      <c r="I7" s="427">
        <f t="shared" si="0"/>
        <v>9100</v>
      </c>
    </row>
    <row r="8" spans="1:9">
      <c r="A8" t="str">
        <f t="shared" si="1"/>
        <v>20/100
地域</v>
      </c>
      <c r="B8" s="2" t="s">
        <v>27</v>
      </c>
      <c r="C8" s="416">
        <v>7550</v>
      </c>
      <c r="D8" s="417">
        <v>9440</v>
      </c>
      <c r="E8" s="416">
        <v>7550</v>
      </c>
      <c r="G8" s="260" t="str">
        <f t="shared" si="2"/>
        <v>20/100
地域</v>
      </c>
      <c r="H8" s="412" t="s">
        <v>64</v>
      </c>
      <c r="I8" s="427">
        <f t="shared" si="0"/>
        <v>9100</v>
      </c>
    </row>
    <row r="9" spans="1:9">
      <c r="A9" t="str">
        <f t="shared" si="1"/>
        <v>20/100
地域</v>
      </c>
      <c r="B9" s="2" t="s">
        <v>28</v>
      </c>
      <c r="C9" s="416">
        <v>6290</v>
      </c>
      <c r="D9" s="417">
        <v>9440</v>
      </c>
      <c r="E9" s="416">
        <v>6290</v>
      </c>
      <c r="G9" s="260" t="str">
        <f t="shared" si="2"/>
        <v>20/100
地域</v>
      </c>
      <c r="H9" s="412" t="s">
        <v>65</v>
      </c>
      <c r="I9" s="427">
        <f t="shared" si="0"/>
        <v>9100</v>
      </c>
    </row>
    <row r="10" spans="1:9">
      <c r="A10" t="str">
        <f t="shared" si="1"/>
        <v>20/100
地域</v>
      </c>
      <c r="B10" s="2" t="s">
        <v>29</v>
      </c>
      <c r="C10" s="416">
        <v>5390</v>
      </c>
      <c r="D10" s="417">
        <v>9440</v>
      </c>
      <c r="E10" s="416">
        <v>5390</v>
      </c>
      <c r="G10" s="260" t="str">
        <f t="shared" si="2"/>
        <v>20/100
地域</v>
      </c>
      <c r="H10" s="412" t="s">
        <v>68</v>
      </c>
      <c r="I10" s="427">
        <f t="shared" si="0"/>
        <v>9100</v>
      </c>
    </row>
    <row r="11" spans="1:9">
      <c r="A11" t="str">
        <f t="shared" si="1"/>
        <v>20/100
地域</v>
      </c>
      <c r="B11" s="2" t="s">
        <v>30</v>
      </c>
      <c r="C11" s="416">
        <v>4720</v>
      </c>
      <c r="D11" s="417">
        <v>9440</v>
      </c>
      <c r="E11" s="416">
        <v>4720</v>
      </c>
      <c r="G11" s="260" t="str">
        <f t="shared" si="2"/>
        <v>20/100
地域</v>
      </c>
      <c r="H11" s="412" t="s">
        <v>69</v>
      </c>
      <c r="I11" s="427">
        <f t="shared" si="0"/>
        <v>9100</v>
      </c>
    </row>
    <row r="12" spans="1:9">
      <c r="A12" t="str">
        <f t="shared" si="1"/>
        <v>20/100
地域</v>
      </c>
      <c r="B12" s="2" t="s">
        <v>31</v>
      </c>
      <c r="C12" s="416">
        <v>4190</v>
      </c>
      <c r="D12" s="417">
        <v>9440</v>
      </c>
      <c r="E12" s="416">
        <v>4190</v>
      </c>
      <c r="G12" s="260" t="str">
        <f t="shared" si="2"/>
        <v>20/100
地域</v>
      </c>
      <c r="H12" s="412" t="s">
        <v>72</v>
      </c>
      <c r="I12" s="427">
        <f t="shared" si="0"/>
        <v>9100</v>
      </c>
    </row>
    <row r="13" spans="1:9">
      <c r="A13" t="str">
        <f t="shared" si="1"/>
        <v>20/100
地域</v>
      </c>
      <c r="B13" s="2" t="s">
        <v>32</v>
      </c>
      <c r="C13" s="416">
        <v>3770</v>
      </c>
      <c r="D13" s="417">
        <v>9440</v>
      </c>
      <c r="E13" s="416">
        <v>3770</v>
      </c>
      <c r="G13" s="260" t="str">
        <f t="shared" si="2"/>
        <v>20/100
地域</v>
      </c>
      <c r="H13" s="412" t="s">
        <v>73</v>
      </c>
      <c r="I13" s="427">
        <f t="shared" si="0"/>
        <v>9100</v>
      </c>
    </row>
    <row r="14" spans="1:9">
      <c r="A14" t="str">
        <f t="shared" si="1"/>
        <v>20/100
地域</v>
      </c>
      <c r="B14" s="2" t="s">
        <v>33</v>
      </c>
      <c r="C14" s="416">
        <v>3140</v>
      </c>
      <c r="D14" s="417">
        <v>9440</v>
      </c>
      <c r="E14" s="416">
        <v>3140</v>
      </c>
      <c r="G14" s="260" t="str">
        <f t="shared" si="2"/>
        <v>20/100
地域</v>
      </c>
      <c r="H14" s="412" t="s">
        <v>76</v>
      </c>
      <c r="I14" s="427">
        <f t="shared" si="0"/>
        <v>9100</v>
      </c>
    </row>
    <row r="15" spans="1:9">
      <c r="A15" t="str">
        <f t="shared" si="1"/>
        <v>20/100
地域</v>
      </c>
      <c r="B15" s="2" t="s">
        <v>34</v>
      </c>
      <c r="C15" s="416">
        <v>2690</v>
      </c>
      <c r="D15" s="417">
        <v>9440</v>
      </c>
      <c r="E15" s="416">
        <v>2690</v>
      </c>
      <c r="G15" s="260" t="str">
        <f t="shared" si="2"/>
        <v>20/100
地域</v>
      </c>
      <c r="H15" s="412" t="s">
        <v>77</v>
      </c>
      <c r="I15" s="427">
        <f t="shared" si="0"/>
        <v>9100</v>
      </c>
    </row>
    <row r="16" spans="1:9">
      <c r="A16" t="str">
        <f t="shared" si="1"/>
        <v>20/100
地域</v>
      </c>
      <c r="B16" s="2" t="s">
        <v>35</v>
      </c>
      <c r="C16" s="416">
        <v>2360</v>
      </c>
      <c r="D16" s="417">
        <v>9440</v>
      </c>
      <c r="E16" s="416">
        <v>2360</v>
      </c>
      <c r="G16" s="260" t="str">
        <f t="shared" si="2"/>
        <v>20/100
地域</v>
      </c>
      <c r="H16" s="412" t="s">
        <v>80</v>
      </c>
      <c r="I16" s="427">
        <f t="shared" si="0"/>
        <v>9100</v>
      </c>
    </row>
    <row r="17" spans="1:9">
      <c r="A17" t="str">
        <f t="shared" si="1"/>
        <v>20/100
地域</v>
      </c>
      <c r="B17" s="2" t="s">
        <v>36</v>
      </c>
      <c r="C17" s="416">
        <v>2090</v>
      </c>
      <c r="D17" s="417">
        <v>9440</v>
      </c>
      <c r="E17" s="416">
        <v>2090</v>
      </c>
      <c r="G17" s="260" t="str">
        <f t="shared" si="2"/>
        <v>20/100
地域</v>
      </c>
      <c r="H17" s="412" t="s">
        <v>81</v>
      </c>
      <c r="I17" s="427">
        <f t="shared" si="0"/>
        <v>9100</v>
      </c>
    </row>
    <row r="18" spans="1:9">
      <c r="A18" t="str">
        <f t="shared" si="1"/>
        <v>20/100
地域</v>
      </c>
      <c r="B18" s="2" t="s">
        <v>37</v>
      </c>
      <c r="C18" s="416">
        <v>1880</v>
      </c>
      <c r="D18" s="417">
        <v>9440</v>
      </c>
      <c r="E18" s="416">
        <v>1880</v>
      </c>
      <c r="G18" s="260" t="str">
        <f t="shared" si="2"/>
        <v>20/100
地域</v>
      </c>
      <c r="H18" s="412" t="s">
        <v>84</v>
      </c>
      <c r="I18" s="427">
        <f t="shared" si="0"/>
        <v>9100</v>
      </c>
    </row>
    <row r="19" spans="1:9" ht="19.5" thickBot="1">
      <c r="A19" t="str">
        <f t="shared" si="1"/>
        <v>20/100
地域</v>
      </c>
      <c r="B19" s="5" t="s">
        <v>38</v>
      </c>
      <c r="C19" s="418">
        <v>1710</v>
      </c>
      <c r="D19" s="419">
        <v>9440</v>
      </c>
      <c r="E19" s="418">
        <v>0</v>
      </c>
      <c r="G19" s="260" t="str">
        <f t="shared" si="2"/>
        <v>20/100
地域</v>
      </c>
      <c r="H19" s="412" t="s">
        <v>85</v>
      </c>
      <c r="I19" s="427">
        <f t="shared" si="0"/>
        <v>9100</v>
      </c>
    </row>
    <row r="20" spans="1:9" ht="19.5" thickBot="1">
      <c r="A20" s="436" t="s">
        <v>39</v>
      </c>
      <c r="B20" s="13" t="s">
        <v>19</v>
      </c>
      <c r="C20" s="420">
        <v>36620</v>
      </c>
      <c r="D20" s="421">
        <v>9150</v>
      </c>
      <c r="E20" s="420">
        <v>36620</v>
      </c>
      <c r="G20" s="433" t="str">
        <f t="shared" si="2"/>
        <v>20/100
地域</v>
      </c>
      <c r="H20" s="413" t="s">
        <v>88</v>
      </c>
      <c r="I20" s="428">
        <f t="shared" si="0"/>
        <v>9100</v>
      </c>
    </row>
    <row r="21" spans="1:9">
      <c r="A21" s="260" t="str">
        <f>A20</f>
        <v>16/100
地域</v>
      </c>
      <c r="B21" s="2" t="s">
        <v>23</v>
      </c>
      <c r="C21" s="416">
        <v>21970</v>
      </c>
      <c r="D21" s="417">
        <v>9150</v>
      </c>
      <c r="E21" s="416">
        <v>21970</v>
      </c>
      <c r="G21" s="432" t="s">
        <v>39</v>
      </c>
      <c r="H21" s="411" t="s">
        <v>49</v>
      </c>
      <c r="I21" s="429">
        <v>8820</v>
      </c>
    </row>
    <row r="22" spans="1:9">
      <c r="A22" s="260" t="str">
        <f t="shared" ref="A22:A36" si="3">A21</f>
        <v>16/100
地域</v>
      </c>
      <c r="B22" s="2" t="s">
        <v>24</v>
      </c>
      <c r="C22" s="416">
        <v>15690</v>
      </c>
      <c r="D22" s="417">
        <v>9150</v>
      </c>
      <c r="E22" s="416">
        <v>15690</v>
      </c>
      <c r="G22" s="260" t="str">
        <f>G21</f>
        <v>16/100
地域</v>
      </c>
      <c r="H22" s="412" t="s">
        <v>56</v>
      </c>
      <c r="I22" s="430">
        <f t="shared" ref="I22:I38" si="4">I21</f>
        <v>8820</v>
      </c>
    </row>
    <row r="23" spans="1:9">
      <c r="A23" s="260" t="str">
        <f t="shared" si="3"/>
        <v>16/100
地域</v>
      </c>
      <c r="B23" s="2" t="s">
        <v>25</v>
      </c>
      <c r="C23" s="416">
        <v>12200</v>
      </c>
      <c r="D23" s="417">
        <v>9150</v>
      </c>
      <c r="E23" s="416">
        <v>12200</v>
      </c>
      <c r="G23" s="260" t="str">
        <f t="shared" ref="G23:G38" si="5">G22</f>
        <v>16/100
地域</v>
      </c>
      <c r="H23" s="412" t="s">
        <v>57</v>
      </c>
      <c r="I23" s="430">
        <f t="shared" si="4"/>
        <v>8820</v>
      </c>
    </row>
    <row r="24" spans="1:9">
      <c r="A24" s="260" t="str">
        <f t="shared" si="3"/>
        <v>16/100
地域</v>
      </c>
      <c r="B24" s="2" t="s">
        <v>26</v>
      </c>
      <c r="C24" s="416">
        <v>9150</v>
      </c>
      <c r="D24" s="417">
        <v>9150</v>
      </c>
      <c r="E24" s="416">
        <v>9150</v>
      </c>
      <c r="G24" s="260" t="str">
        <f t="shared" si="5"/>
        <v>16/100
地域</v>
      </c>
      <c r="H24" s="412" t="s">
        <v>60</v>
      </c>
      <c r="I24" s="430">
        <f t="shared" si="4"/>
        <v>8820</v>
      </c>
    </row>
    <row r="25" spans="1:9">
      <c r="A25" s="260" t="str">
        <f t="shared" si="3"/>
        <v>16/100
地域</v>
      </c>
      <c r="B25" s="2" t="s">
        <v>27</v>
      </c>
      <c r="C25" s="416">
        <v>7320</v>
      </c>
      <c r="D25" s="417">
        <v>9150</v>
      </c>
      <c r="E25" s="416">
        <v>7320</v>
      </c>
      <c r="G25" s="260" t="str">
        <f t="shared" si="5"/>
        <v>16/100
地域</v>
      </c>
      <c r="H25" s="412" t="s">
        <v>61</v>
      </c>
      <c r="I25" s="430">
        <f t="shared" si="4"/>
        <v>8820</v>
      </c>
    </row>
    <row r="26" spans="1:9">
      <c r="A26" s="260" t="str">
        <f t="shared" si="3"/>
        <v>16/100
地域</v>
      </c>
      <c r="B26" s="2" t="s">
        <v>28</v>
      </c>
      <c r="C26" s="416">
        <v>6100</v>
      </c>
      <c r="D26" s="417">
        <v>9150</v>
      </c>
      <c r="E26" s="416">
        <v>6100</v>
      </c>
      <c r="G26" s="260" t="str">
        <f t="shared" si="5"/>
        <v>16/100
地域</v>
      </c>
      <c r="H26" s="412" t="s">
        <v>64</v>
      </c>
      <c r="I26" s="430">
        <f t="shared" si="4"/>
        <v>8820</v>
      </c>
    </row>
    <row r="27" spans="1:9">
      <c r="A27" s="260" t="str">
        <f t="shared" si="3"/>
        <v>16/100
地域</v>
      </c>
      <c r="B27" s="2" t="s">
        <v>29</v>
      </c>
      <c r="C27" s="416">
        <v>5230</v>
      </c>
      <c r="D27" s="417">
        <v>9150</v>
      </c>
      <c r="E27" s="416">
        <v>5230</v>
      </c>
      <c r="G27" s="260" t="str">
        <f t="shared" si="5"/>
        <v>16/100
地域</v>
      </c>
      <c r="H27" s="412" t="s">
        <v>65</v>
      </c>
      <c r="I27" s="430">
        <f t="shared" si="4"/>
        <v>8820</v>
      </c>
    </row>
    <row r="28" spans="1:9">
      <c r="A28" s="260" t="str">
        <f t="shared" si="3"/>
        <v>16/100
地域</v>
      </c>
      <c r="B28" s="2" t="s">
        <v>30</v>
      </c>
      <c r="C28" s="416">
        <v>4570</v>
      </c>
      <c r="D28" s="417">
        <v>9150</v>
      </c>
      <c r="E28" s="416">
        <v>4570</v>
      </c>
      <c r="G28" s="260" t="str">
        <f t="shared" si="5"/>
        <v>16/100
地域</v>
      </c>
      <c r="H28" s="412" t="s">
        <v>68</v>
      </c>
      <c r="I28" s="430">
        <f t="shared" si="4"/>
        <v>8820</v>
      </c>
    </row>
    <row r="29" spans="1:9">
      <c r="A29" s="260" t="str">
        <f t="shared" si="3"/>
        <v>16/100
地域</v>
      </c>
      <c r="B29" s="2" t="s">
        <v>31</v>
      </c>
      <c r="C29" s="416">
        <v>4060</v>
      </c>
      <c r="D29" s="417">
        <v>9150</v>
      </c>
      <c r="E29" s="416">
        <v>4060</v>
      </c>
      <c r="G29" s="260" t="str">
        <f t="shared" si="5"/>
        <v>16/100
地域</v>
      </c>
      <c r="H29" s="412" t="s">
        <v>69</v>
      </c>
      <c r="I29" s="430">
        <f t="shared" si="4"/>
        <v>8820</v>
      </c>
    </row>
    <row r="30" spans="1:9">
      <c r="A30" s="260" t="str">
        <f t="shared" si="3"/>
        <v>16/100
地域</v>
      </c>
      <c r="B30" s="2" t="s">
        <v>32</v>
      </c>
      <c r="C30" s="416">
        <v>3660</v>
      </c>
      <c r="D30" s="417">
        <v>9150</v>
      </c>
      <c r="E30" s="416">
        <v>3660</v>
      </c>
      <c r="G30" s="260" t="str">
        <f t="shared" si="5"/>
        <v>16/100
地域</v>
      </c>
      <c r="H30" s="412" t="s">
        <v>72</v>
      </c>
      <c r="I30" s="430">
        <f t="shared" si="4"/>
        <v>8820</v>
      </c>
    </row>
    <row r="31" spans="1:9">
      <c r="A31" s="260" t="str">
        <f t="shared" si="3"/>
        <v>16/100
地域</v>
      </c>
      <c r="B31" s="2" t="s">
        <v>33</v>
      </c>
      <c r="C31" s="416">
        <v>3050</v>
      </c>
      <c r="D31" s="417">
        <v>9150</v>
      </c>
      <c r="E31" s="416">
        <v>3050</v>
      </c>
      <c r="G31" s="260" t="str">
        <f t="shared" si="5"/>
        <v>16/100
地域</v>
      </c>
      <c r="H31" s="412" t="s">
        <v>73</v>
      </c>
      <c r="I31" s="430">
        <f t="shared" si="4"/>
        <v>8820</v>
      </c>
    </row>
    <row r="32" spans="1:9">
      <c r="A32" s="260" t="str">
        <f t="shared" si="3"/>
        <v>16/100
地域</v>
      </c>
      <c r="B32" s="2" t="s">
        <v>34</v>
      </c>
      <c r="C32" s="416">
        <v>2610</v>
      </c>
      <c r="D32" s="417">
        <v>9150</v>
      </c>
      <c r="E32" s="416">
        <v>2610</v>
      </c>
      <c r="G32" s="260" t="str">
        <f t="shared" si="5"/>
        <v>16/100
地域</v>
      </c>
      <c r="H32" s="412" t="s">
        <v>76</v>
      </c>
      <c r="I32" s="430">
        <f t="shared" si="4"/>
        <v>8820</v>
      </c>
    </row>
    <row r="33" spans="1:9">
      <c r="A33" s="260" t="str">
        <f t="shared" si="3"/>
        <v>16/100
地域</v>
      </c>
      <c r="B33" s="2" t="s">
        <v>35</v>
      </c>
      <c r="C33" s="416">
        <v>2280</v>
      </c>
      <c r="D33" s="417">
        <v>9150</v>
      </c>
      <c r="E33" s="416">
        <v>2280</v>
      </c>
      <c r="G33" s="260" t="str">
        <f t="shared" si="5"/>
        <v>16/100
地域</v>
      </c>
      <c r="H33" s="412" t="s">
        <v>77</v>
      </c>
      <c r="I33" s="430">
        <f t="shared" si="4"/>
        <v>8820</v>
      </c>
    </row>
    <row r="34" spans="1:9">
      <c r="A34" s="260" t="str">
        <f t="shared" si="3"/>
        <v>16/100
地域</v>
      </c>
      <c r="B34" s="2" t="s">
        <v>36</v>
      </c>
      <c r="C34" s="416">
        <v>2030</v>
      </c>
      <c r="D34" s="417">
        <v>9150</v>
      </c>
      <c r="E34" s="416">
        <v>2030</v>
      </c>
      <c r="G34" s="260" t="str">
        <f t="shared" si="5"/>
        <v>16/100
地域</v>
      </c>
      <c r="H34" s="412" t="s">
        <v>80</v>
      </c>
      <c r="I34" s="430">
        <f t="shared" si="4"/>
        <v>8820</v>
      </c>
    </row>
    <row r="35" spans="1:9">
      <c r="A35" s="260" t="str">
        <f t="shared" si="3"/>
        <v>16/100
地域</v>
      </c>
      <c r="B35" s="2" t="s">
        <v>37</v>
      </c>
      <c r="C35" s="416">
        <v>1830</v>
      </c>
      <c r="D35" s="417">
        <v>9150</v>
      </c>
      <c r="E35" s="416">
        <v>1830</v>
      </c>
      <c r="G35" s="260" t="str">
        <f t="shared" si="5"/>
        <v>16/100
地域</v>
      </c>
      <c r="H35" s="412" t="s">
        <v>81</v>
      </c>
      <c r="I35" s="430">
        <f t="shared" si="4"/>
        <v>8820</v>
      </c>
    </row>
    <row r="36" spans="1:9" ht="19.5" thickBot="1">
      <c r="A36" s="433" t="str">
        <f t="shared" si="3"/>
        <v>16/100
地域</v>
      </c>
      <c r="B36" s="437" t="s">
        <v>38</v>
      </c>
      <c r="C36" s="422">
        <v>1660</v>
      </c>
      <c r="D36" s="423">
        <v>9150</v>
      </c>
      <c r="E36" s="422">
        <v>0</v>
      </c>
      <c r="G36" s="260" t="str">
        <f t="shared" si="5"/>
        <v>16/100
地域</v>
      </c>
      <c r="H36" s="412" t="s">
        <v>84</v>
      </c>
      <c r="I36" s="430">
        <f t="shared" si="4"/>
        <v>8820</v>
      </c>
    </row>
    <row r="37" spans="1:9">
      <c r="A37" s="432" t="s">
        <v>40</v>
      </c>
      <c r="B37" s="14" t="s">
        <v>19</v>
      </c>
      <c r="C37" s="414">
        <v>36330</v>
      </c>
      <c r="D37" s="415">
        <v>9080</v>
      </c>
      <c r="E37" s="414">
        <v>36330</v>
      </c>
      <c r="G37" s="260" t="str">
        <f t="shared" si="5"/>
        <v>16/100
地域</v>
      </c>
      <c r="H37" s="412" t="s">
        <v>85</v>
      </c>
      <c r="I37" s="430">
        <f t="shared" si="4"/>
        <v>8820</v>
      </c>
    </row>
    <row r="38" spans="1:9" ht="19.5" thickBot="1">
      <c r="A38" t="str">
        <f>A37</f>
        <v>15/100
地域</v>
      </c>
      <c r="B38" s="2" t="s">
        <v>23</v>
      </c>
      <c r="C38" s="416">
        <v>21800</v>
      </c>
      <c r="D38" s="417">
        <v>9080</v>
      </c>
      <c r="E38" s="416">
        <v>21800</v>
      </c>
      <c r="G38" s="433" t="str">
        <f t="shared" si="5"/>
        <v>16/100
地域</v>
      </c>
      <c r="H38" s="413" t="s">
        <v>88</v>
      </c>
      <c r="I38" s="431">
        <f t="shared" si="4"/>
        <v>8820</v>
      </c>
    </row>
    <row r="39" spans="1:9">
      <c r="A39" t="str">
        <f t="shared" ref="A39:A53" si="6">A38</f>
        <v>15/100
地域</v>
      </c>
      <c r="B39" s="2" t="s">
        <v>24</v>
      </c>
      <c r="C39" s="416">
        <v>15570</v>
      </c>
      <c r="D39" s="417">
        <v>9080</v>
      </c>
      <c r="E39" s="416">
        <v>15570</v>
      </c>
      <c r="G39" s="434" t="s">
        <v>40</v>
      </c>
      <c r="H39" s="411" t="s">
        <v>49</v>
      </c>
      <c r="I39" s="429">
        <v>8750</v>
      </c>
    </row>
    <row r="40" spans="1:9">
      <c r="A40" t="str">
        <f t="shared" si="6"/>
        <v>15/100
地域</v>
      </c>
      <c r="B40" s="2" t="s">
        <v>25</v>
      </c>
      <c r="C40" s="416">
        <v>12110</v>
      </c>
      <c r="D40" s="417">
        <v>9080</v>
      </c>
      <c r="E40" s="416">
        <v>12110</v>
      </c>
      <c r="G40" s="260" t="str">
        <f>G39</f>
        <v>15/100
地域</v>
      </c>
      <c r="H40" s="412" t="s">
        <v>56</v>
      </c>
      <c r="I40" s="430">
        <f t="shared" ref="I40:I56" si="7">I39</f>
        <v>8750</v>
      </c>
    </row>
    <row r="41" spans="1:9">
      <c r="A41" t="str">
        <f t="shared" si="6"/>
        <v>15/100
地域</v>
      </c>
      <c r="B41" s="2" t="s">
        <v>26</v>
      </c>
      <c r="C41" s="416">
        <v>9080</v>
      </c>
      <c r="D41" s="417">
        <v>9080</v>
      </c>
      <c r="E41" s="416">
        <v>9080</v>
      </c>
      <c r="G41" s="260" t="str">
        <f t="shared" ref="G41:G56" si="8">G40</f>
        <v>15/100
地域</v>
      </c>
      <c r="H41" s="412" t="s">
        <v>57</v>
      </c>
      <c r="I41" s="430">
        <f t="shared" si="7"/>
        <v>8750</v>
      </c>
    </row>
    <row r="42" spans="1:9">
      <c r="A42" t="str">
        <f t="shared" si="6"/>
        <v>15/100
地域</v>
      </c>
      <c r="B42" s="2" t="s">
        <v>27</v>
      </c>
      <c r="C42" s="416">
        <v>7260</v>
      </c>
      <c r="D42" s="417">
        <v>9080</v>
      </c>
      <c r="E42" s="416">
        <v>7260</v>
      </c>
      <c r="G42" s="260" t="str">
        <f t="shared" si="8"/>
        <v>15/100
地域</v>
      </c>
      <c r="H42" s="412" t="s">
        <v>60</v>
      </c>
      <c r="I42" s="430">
        <f t="shared" si="7"/>
        <v>8750</v>
      </c>
    </row>
    <row r="43" spans="1:9">
      <c r="A43" t="str">
        <f t="shared" si="6"/>
        <v>15/100
地域</v>
      </c>
      <c r="B43" s="2" t="s">
        <v>28</v>
      </c>
      <c r="C43" s="416">
        <v>6050</v>
      </c>
      <c r="D43" s="417">
        <v>9080</v>
      </c>
      <c r="E43" s="416">
        <v>6050</v>
      </c>
      <c r="G43" s="260" t="str">
        <f t="shared" si="8"/>
        <v>15/100
地域</v>
      </c>
      <c r="H43" s="412" t="s">
        <v>61</v>
      </c>
      <c r="I43" s="430">
        <f t="shared" si="7"/>
        <v>8750</v>
      </c>
    </row>
    <row r="44" spans="1:9">
      <c r="A44" t="str">
        <f t="shared" si="6"/>
        <v>15/100
地域</v>
      </c>
      <c r="B44" s="2" t="s">
        <v>29</v>
      </c>
      <c r="C44" s="416">
        <v>5190</v>
      </c>
      <c r="D44" s="417">
        <v>9080</v>
      </c>
      <c r="E44" s="416">
        <v>5190</v>
      </c>
      <c r="G44" s="260" t="str">
        <f t="shared" si="8"/>
        <v>15/100
地域</v>
      </c>
      <c r="H44" s="412" t="s">
        <v>64</v>
      </c>
      <c r="I44" s="430">
        <f t="shared" si="7"/>
        <v>8750</v>
      </c>
    </row>
    <row r="45" spans="1:9">
      <c r="A45" t="str">
        <f t="shared" si="6"/>
        <v>15/100
地域</v>
      </c>
      <c r="B45" s="2" t="s">
        <v>30</v>
      </c>
      <c r="C45" s="416">
        <v>4540</v>
      </c>
      <c r="D45" s="417">
        <v>9080</v>
      </c>
      <c r="E45" s="416">
        <v>4540</v>
      </c>
      <c r="G45" s="260" t="str">
        <f t="shared" si="8"/>
        <v>15/100
地域</v>
      </c>
      <c r="H45" s="412" t="s">
        <v>65</v>
      </c>
      <c r="I45" s="430">
        <f t="shared" si="7"/>
        <v>8750</v>
      </c>
    </row>
    <row r="46" spans="1:9">
      <c r="A46" t="str">
        <f t="shared" si="6"/>
        <v>15/100
地域</v>
      </c>
      <c r="B46" s="2" t="s">
        <v>31</v>
      </c>
      <c r="C46" s="416">
        <v>4030</v>
      </c>
      <c r="D46" s="417">
        <v>9080</v>
      </c>
      <c r="E46" s="416">
        <v>4030</v>
      </c>
      <c r="G46" s="260" t="str">
        <f t="shared" si="8"/>
        <v>15/100
地域</v>
      </c>
      <c r="H46" s="412" t="s">
        <v>68</v>
      </c>
      <c r="I46" s="430">
        <f t="shared" si="7"/>
        <v>8750</v>
      </c>
    </row>
    <row r="47" spans="1:9">
      <c r="A47" t="str">
        <f t="shared" si="6"/>
        <v>15/100
地域</v>
      </c>
      <c r="B47" s="2" t="s">
        <v>32</v>
      </c>
      <c r="C47" s="416">
        <v>3630</v>
      </c>
      <c r="D47" s="417">
        <v>9080</v>
      </c>
      <c r="E47" s="416">
        <v>3630</v>
      </c>
      <c r="G47" s="260" t="str">
        <f t="shared" si="8"/>
        <v>15/100
地域</v>
      </c>
      <c r="H47" s="412" t="s">
        <v>69</v>
      </c>
      <c r="I47" s="430">
        <f t="shared" si="7"/>
        <v>8750</v>
      </c>
    </row>
    <row r="48" spans="1:9">
      <c r="A48" t="str">
        <f t="shared" si="6"/>
        <v>15/100
地域</v>
      </c>
      <c r="B48" s="2" t="s">
        <v>33</v>
      </c>
      <c r="C48" s="416">
        <v>3020</v>
      </c>
      <c r="D48" s="417">
        <v>9080</v>
      </c>
      <c r="E48" s="416">
        <v>3020</v>
      </c>
      <c r="G48" s="260" t="str">
        <f t="shared" si="8"/>
        <v>15/100
地域</v>
      </c>
      <c r="H48" s="412" t="s">
        <v>72</v>
      </c>
      <c r="I48" s="430">
        <f t="shared" si="7"/>
        <v>8750</v>
      </c>
    </row>
    <row r="49" spans="1:9">
      <c r="A49" t="str">
        <f t="shared" si="6"/>
        <v>15/100
地域</v>
      </c>
      <c r="B49" s="2" t="s">
        <v>34</v>
      </c>
      <c r="C49" s="416">
        <v>2590</v>
      </c>
      <c r="D49" s="417">
        <v>9080</v>
      </c>
      <c r="E49" s="416">
        <v>2590</v>
      </c>
      <c r="G49" s="260" t="str">
        <f t="shared" si="8"/>
        <v>15/100
地域</v>
      </c>
      <c r="H49" s="412" t="s">
        <v>73</v>
      </c>
      <c r="I49" s="430">
        <f t="shared" si="7"/>
        <v>8750</v>
      </c>
    </row>
    <row r="50" spans="1:9">
      <c r="A50" t="str">
        <f t="shared" si="6"/>
        <v>15/100
地域</v>
      </c>
      <c r="B50" s="2" t="s">
        <v>35</v>
      </c>
      <c r="C50" s="416">
        <v>2270</v>
      </c>
      <c r="D50" s="417">
        <v>9080</v>
      </c>
      <c r="E50" s="416">
        <v>2270</v>
      </c>
      <c r="G50" s="260" t="str">
        <f t="shared" si="8"/>
        <v>15/100
地域</v>
      </c>
      <c r="H50" s="412" t="s">
        <v>76</v>
      </c>
      <c r="I50" s="430">
        <f t="shared" si="7"/>
        <v>8750</v>
      </c>
    </row>
    <row r="51" spans="1:9">
      <c r="A51" t="str">
        <f t="shared" si="6"/>
        <v>15/100
地域</v>
      </c>
      <c r="B51" s="2" t="s">
        <v>36</v>
      </c>
      <c r="C51" s="416">
        <v>2010</v>
      </c>
      <c r="D51" s="417">
        <v>9080</v>
      </c>
      <c r="E51" s="416">
        <v>2010</v>
      </c>
      <c r="G51" s="260" t="str">
        <f t="shared" si="8"/>
        <v>15/100
地域</v>
      </c>
      <c r="H51" s="412" t="s">
        <v>77</v>
      </c>
      <c r="I51" s="430">
        <f t="shared" si="7"/>
        <v>8750</v>
      </c>
    </row>
    <row r="52" spans="1:9">
      <c r="A52" t="str">
        <f t="shared" si="6"/>
        <v>15/100
地域</v>
      </c>
      <c r="B52" s="2" t="s">
        <v>37</v>
      </c>
      <c r="C52" s="416">
        <v>1810</v>
      </c>
      <c r="D52" s="417">
        <v>9080</v>
      </c>
      <c r="E52" s="416">
        <v>1810</v>
      </c>
      <c r="G52" s="260" t="str">
        <f t="shared" si="8"/>
        <v>15/100
地域</v>
      </c>
      <c r="H52" s="412" t="s">
        <v>80</v>
      </c>
      <c r="I52" s="430">
        <f t="shared" si="7"/>
        <v>8750</v>
      </c>
    </row>
    <row r="53" spans="1:9" ht="19.5" thickBot="1">
      <c r="A53" t="str">
        <f t="shared" si="6"/>
        <v>15/100
地域</v>
      </c>
      <c r="B53" s="5" t="s">
        <v>38</v>
      </c>
      <c r="C53" s="418">
        <v>1650</v>
      </c>
      <c r="D53" s="419">
        <v>9080</v>
      </c>
      <c r="E53" s="418">
        <v>0</v>
      </c>
      <c r="G53" s="260" t="str">
        <f t="shared" si="8"/>
        <v>15/100
地域</v>
      </c>
      <c r="H53" s="412" t="s">
        <v>81</v>
      </c>
      <c r="I53" s="430">
        <f t="shared" si="7"/>
        <v>8750</v>
      </c>
    </row>
    <row r="54" spans="1:9">
      <c r="A54" s="436" t="s">
        <v>41</v>
      </c>
      <c r="B54" s="13" t="s">
        <v>19</v>
      </c>
      <c r="C54" s="420">
        <v>35460</v>
      </c>
      <c r="D54" s="421">
        <v>8860</v>
      </c>
      <c r="E54" s="420">
        <v>35460</v>
      </c>
      <c r="G54" s="260" t="str">
        <f t="shared" si="8"/>
        <v>15/100
地域</v>
      </c>
      <c r="H54" s="412" t="s">
        <v>84</v>
      </c>
      <c r="I54" s="430">
        <f t="shared" si="7"/>
        <v>8750</v>
      </c>
    </row>
    <row r="55" spans="1:9">
      <c r="A55" s="260" t="str">
        <f>A54</f>
        <v>12/100
地域</v>
      </c>
      <c r="B55" s="2" t="s">
        <v>23</v>
      </c>
      <c r="C55" s="416">
        <v>21270</v>
      </c>
      <c r="D55" s="417">
        <v>8860</v>
      </c>
      <c r="E55" s="416">
        <v>21270</v>
      </c>
      <c r="G55" s="260" t="str">
        <f t="shared" si="8"/>
        <v>15/100
地域</v>
      </c>
      <c r="H55" s="412" t="s">
        <v>85</v>
      </c>
      <c r="I55" s="430">
        <f t="shared" si="7"/>
        <v>8750</v>
      </c>
    </row>
    <row r="56" spans="1:9" ht="19.5" thickBot="1">
      <c r="A56" s="260" t="str">
        <f t="shared" ref="A56:A70" si="9">A55</f>
        <v>12/100
地域</v>
      </c>
      <c r="B56" s="2" t="s">
        <v>24</v>
      </c>
      <c r="C56" s="416">
        <v>15190</v>
      </c>
      <c r="D56" s="417">
        <v>8860</v>
      </c>
      <c r="E56" s="416">
        <v>15190</v>
      </c>
      <c r="G56" s="433" t="str">
        <f t="shared" si="8"/>
        <v>15/100
地域</v>
      </c>
      <c r="H56" s="413" t="s">
        <v>88</v>
      </c>
      <c r="I56" s="431">
        <f t="shared" si="7"/>
        <v>8750</v>
      </c>
    </row>
    <row r="57" spans="1:9">
      <c r="A57" s="260" t="str">
        <f t="shared" si="9"/>
        <v>12/100
地域</v>
      </c>
      <c r="B57" s="2" t="s">
        <v>25</v>
      </c>
      <c r="C57" s="416">
        <v>11820</v>
      </c>
      <c r="D57" s="417">
        <v>8860</v>
      </c>
      <c r="E57" s="416">
        <v>11820</v>
      </c>
      <c r="G57" s="434" t="s">
        <v>41</v>
      </c>
      <c r="H57" s="411" t="s">
        <v>49</v>
      </c>
      <c r="I57" s="429">
        <v>8540</v>
      </c>
    </row>
    <row r="58" spans="1:9">
      <c r="A58" s="260" t="str">
        <f t="shared" si="9"/>
        <v>12/100
地域</v>
      </c>
      <c r="B58" s="2" t="s">
        <v>26</v>
      </c>
      <c r="C58" s="416">
        <v>8860</v>
      </c>
      <c r="D58" s="417">
        <v>8860</v>
      </c>
      <c r="E58" s="416">
        <v>8860</v>
      </c>
      <c r="G58" s="260" t="str">
        <f>G57</f>
        <v>12/100
地域</v>
      </c>
      <c r="H58" s="412" t="s">
        <v>56</v>
      </c>
      <c r="I58" s="430">
        <f t="shared" ref="I58:I74" si="10">I57</f>
        <v>8540</v>
      </c>
    </row>
    <row r="59" spans="1:9">
      <c r="A59" s="260" t="str">
        <f t="shared" si="9"/>
        <v>12/100
地域</v>
      </c>
      <c r="B59" s="2" t="s">
        <v>27</v>
      </c>
      <c r="C59" s="416">
        <v>7090</v>
      </c>
      <c r="D59" s="417">
        <v>8860</v>
      </c>
      <c r="E59" s="416">
        <v>7090</v>
      </c>
      <c r="G59" s="260" t="str">
        <f t="shared" ref="G59:G74" si="11">G58</f>
        <v>12/100
地域</v>
      </c>
      <c r="H59" s="412" t="s">
        <v>57</v>
      </c>
      <c r="I59" s="430">
        <f t="shared" si="10"/>
        <v>8540</v>
      </c>
    </row>
    <row r="60" spans="1:9">
      <c r="A60" s="260" t="str">
        <f t="shared" si="9"/>
        <v>12/100
地域</v>
      </c>
      <c r="B60" s="2" t="s">
        <v>28</v>
      </c>
      <c r="C60" s="416">
        <v>5910</v>
      </c>
      <c r="D60" s="417">
        <v>8860</v>
      </c>
      <c r="E60" s="416">
        <v>5910</v>
      </c>
      <c r="G60" s="260" t="str">
        <f t="shared" si="11"/>
        <v>12/100
地域</v>
      </c>
      <c r="H60" s="412" t="s">
        <v>60</v>
      </c>
      <c r="I60" s="430">
        <f t="shared" si="10"/>
        <v>8540</v>
      </c>
    </row>
    <row r="61" spans="1:9">
      <c r="A61" s="260" t="str">
        <f t="shared" si="9"/>
        <v>12/100
地域</v>
      </c>
      <c r="B61" s="2" t="s">
        <v>29</v>
      </c>
      <c r="C61" s="416">
        <v>5060</v>
      </c>
      <c r="D61" s="417">
        <v>8860</v>
      </c>
      <c r="E61" s="416">
        <v>5060</v>
      </c>
      <c r="G61" s="260" t="str">
        <f t="shared" si="11"/>
        <v>12/100
地域</v>
      </c>
      <c r="H61" s="412" t="s">
        <v>61</v>
      </c>
      <c r="I61" s="430">
        <f t="shared" si="10"/>
        <v>8540</v>
      </c>
    </row>
    <row r="62" spans="1:9">
      <c r="A62" s="260" t="str">
        <f t="shared" si="9"/>
        <v>12/100
地域</v>
      </c>
      <c r="B62" s="2" t="s">
        <v>30</v>
      </c>
      <c r="C62" s="416">
        <v>4430</v>
      </c>
      <c r="D62" s="417">
        <v>8860</v>
      </c>
      <c r="E62" s="416">
        <v>4430</v>
      </c>
      <c r="G62" s="260" t="str">
        <f t="shared" si="11"/>
        <v>12/100
地域</v>
      </c>
      <c r="H62" s="412" t="s">
        <v>64</v>
      </c>
      <c r="I62" s="430">
        <f t="shared" si="10"/>
        <v>8540</v>
      </c>
    </row>
    <row r="63" spans="1:9">
      <c r="A63" s="260" t="str">
        <f t="shared" si="9"/>
        <v>12/100
地域</v>
      </c>
      <c r="B63" s="2" t="s">
        <v>31</v>
      </c>
      <c r="C63" s="416">
        <v>3940</v>
      </c>
      <c r="D63" s="417">
        <v>8860</v>
      </c>
      <c r="E63" s="416">
        <v>3940</v>
      </c>
      <c r="G63" s="260" t="str">
        <f t="shared" si="11"/>
        <v>12/100
地域</v>
      </c>
      <c r="H63" s="412" t="s">
        <v>65</v>
      </c>
      <c r="I63" s="430">
        <f t="shared" si="10"/>
        <v>8540</v>
      </c>
    </row>
    <row r="64" spans="1:9">
      <c r="A64" s="260" t="str">
        <f t="shared" si="9"/>
        <v>12/100
地域</v>
      </c>
      <c r="B64" s="2" t="s">
        <v>32</v>
      </c>
      <c r="C64" s="416">
        <v>3540</v>
      </c>
      <c r="D64" s="417">
        <v>8860</v>
      </c>
      <c r="E64" s="416">
        <v>3540</v>
      </c>
      <c r="G64" s="260" t="str">
        <f t="shared" si="11"/>
        <v>12/100
地域</v>
      </c>
      <c r="H64" s="412" t="s">
        <v>68</v>
      </c>
      <c r="I64" s="430">
        <f t="shared" si="10"/>
        <v>8540</v>
      </c>
    </row>
    <row r="65" spans="1:9">
      <c r="A65" s="260" t="str">
        <f t="shared" si="9"/>
        <v>12/100
地域</v>
      </c>
      <c r="B65" s="2" t="s">
        <v>33</v>
      </c>
      <c r="C65" s="416">
        <v>2950</v>
      </c>
      <c r="D65" s="417">
        <v>8860</v>
      </c>
      <c r="E65" s="416">
        <v>2950</v>
      </c>
      <c r="G65" s="260" t="str">
        <f t="shared" si="11"/>
        <v>12/100
地域</v>
      </c>
      <c r="H65" s="412" t="s">
        <v>69</v>
      </c>
      <c r="I65" s="430">
        <f t="shared" si="10"/>
        <v>8540</v>
      </c>
    </row>
    <row r="66" spans="1:9">
      <c r="A66" s="260" t="str">
        <f t="shared" si="9"/>
        <v>12/100
地域</v>
      </c>
      <c r="B66" s="2" t="s">
        <v>34</v>
      </c>
      <c r="C66" s="416">
        <v>2530</v>
      </c>
      <c r="D66" s="417">
        <v>8860</v>
      </c>
      <c r="E66" s="416">
        <v>2530</v>
      </c>
      <c r="G66" s="260" t="str">
        <f t="shared" si="11"/>
        <v>12/100
地域</v>
      </c>
      <c r="H66" s="412" t="s">
        <v>72</v>
      </c>
      <c r="I66" s="430">
        <f t="shared" si="10"/>
        <v>8540</v>
      </c>
    </row>
    <row r="67" spans="1:9">
      <c r="A67" s="260" t="str">
        <f t="shared" si="9"/>
        <v>12/100
地域</v>
      </c>
      <c r="B67" s="2" t="s">
        <v>35</v>
      </c>
      <c r="C67" s="416">
        <v>2210</v>
      </c>
      <c r="D67" s="417">
        <v>8860</v>
      </c>
      <c r="E67" s="416">
        <v>2210</v>
      </c>
      <c r="G67" s="260" t="str">
        <f t="shared" si="11"/>
        <v>12/100
地域</v>
      </c>
      <c r="H67" s="412" t="s">
        <v>73</v>
      </c>
      <c r="I67" s="430">
        <f t="shared" si="10"/>
        <v>8540</v>
      </c>
    </row>
    <row r="68" spans="1:9">
      <c r="A68" s="260" t="str">
        <f t="shared" si="9"/>
        <v>12/100
地域</v>
      </c>
      <c r="B68" s="2" t="s">
        <v>36</v>
      </c>
      <c r="C68" s="416">
        <v>1970</v>
      </c>
      <c r="D68" s="417">
        <v>8860</v>
      </c>
      <c r="E68" s="416">
        <v>1970</v>
      </c>
      <c r="G68" s="260" t="str">
        <f t="shared" si="11"/>
        <v>12/100
地域</v>
      </c>
      <c r="H68" s="412" t="s">
        <v>76</v>
      </c>
      <c r="I68" s="430">
        <f t="shared" si="10"/>
        <v>8540</v>
      </c>
    </row>
    <row r="69" spans="1:9">
      <c r="A69" s="260" t="str">
        <f t="shared" si="9"/>
        <v>12/100
地域</v>
      </c>
      <c r="B69" s="2" t="s">
        <v>37</v>
      </c>
      <c r="C69" s="416">
        <v>1770</v>
      </c>
      <c r="D69" s="417">
        <v>8860</v>
      </c>
      <c r="E69" s="416">
        <v>1770</v>
      </c>
      <c r="G69" s="260" t="str">
        <f t="shared" si="11"/>
        <v>12/100
地域</v>
      </c>
      <c r="H69" s="412" t="s">
        <v>77</v>
      </c>
      <c r="I69" s="430">
        <f t="shared" si="10"/>
        <v>8540</v>
      </c>
    </row>
    <row r="70" spans="1:9" ht="19.5" thickBot="1">
      <c r="A70" s="433" t="str">
        <f t="shared" si="9"/>
        <v>12/100
地域</v>
      </c>
      <c r="B70" s="437" t="s">
        <v>38</v>
      </c>
      <c r="C70" s="422">
        <v>1610</v>
      </c>
      <c r="D70" s="423">
        <v>8860</v>
      </c>
      <c r="E70" s="422">
        <v>0</v>
      </c>
      <c r="G70" s="260" t="str">
        <f t="shared" si="11"/>
        <v>12/100
地域</v>
      </c>
      <c r="H70" s="412" t="s">
        <v>80</v>
      </c>
      <c r="I70" s="430">
        <f t="shared" si="10"/>
        <v>8540</v>
      </c>
    </row>
    <row r="71" spans="1:9">
      <c r="A71" s="432" t="s">
        <v>42</v>
      </c>
      <c r="B71" s="14" t="s">
        <v>19</v>
      </c>
      <c r="C71" s="414">
        <v>34880</v>
      </c>
      <c r="D71" s="415">
        <v>8720</v>
      </c>
      <c r="E71" s="414">
        <v>34880</v>
      </c>
      <c r="G71" s="260" t="str">
        <f t="shared" si="11"/>
        <v>12/100
地域</v>
      </c>
      <c r="H71" s="412" t="s">
        <v>81</v>
      </c>
      <c r="I71" s="430">
        <f t="shared" si="10"/>
        <v>8540</v>
      </c>
    </row>
    <row r="72" spans="1:9">
      <c r="A72" t="str">
        <f>A71</f>
        <v>10/100
地域</v>
      </c>
      <c r="B72" s="2" t="s">
        <v>23</v>
      </c>
      <c r="C72" s="416">
        <v>20920</v>
      </c>
      <c r="D72" s="417">
        <v>8720</v>
      </c>
      <c r="E72" s="416">
        <v>20920</v>
      </c>
      <c r="G72" s="260" t="str">
        <f t="shared" si="11"/>
        <v>12/100
地域</v>
      </c>
      <c r="H72" s="412" t="s">
        <v>84</v>
      </c>
      <c r="I72" s="430">
        <f t="shared" si="10"/>
        <v>8540</v>
      </c>
    </row>
    <row r="73" spans="1:9">
      <c r="A73" t="str">
        <f t="shared" ref="A73:A87" si="12">A72</f>
        <v>10/100
地域</v>
      </c>
      <c r="B73" s="2" t="s">
        <v>24</v>
      </c>
      <c r="C73" s="416">
        <v>14940</v>
      </c>
      <c r="D73" s="417">
        <v>8720</v>
      </c>
      <c r="E73" s="416">
        <v>14940</v>
      </c>
      <c r="G73" s="260" t="str">
        <f t="shared" si="11"/>
        <v>12/100
地域</v>
      </c>
      <c r="H73" s="412" t="s">
        <v>85</v>
      </c>
      <c r="I73" s="430">
        <f t="shared" si="10"/>
        <v>8540</v>
      </c>
    </row>
    <row r="74" spans="1:9" ht="19.5" thickBot="1">
      <c r="A74" t="str">
        <f t="shared" si="12"/>
        <v>10/100
地域</v>
      </c>
      <c r="B74" s="2" t="s">
        <v>25</v>
      </c>
      <c r="C74" s="416">
        <v>11620</v>
      </c>
      <c r="D74" s="417">
        <v>8720</v>
      </c>
      <c r="E74" s="416">
        <v>11620</v>
      </c>
      <c r="G74" s="433" t="str">
        <f t="shared" si="11"/>
        <v>12/100
地域</v>
      </c>
      <c r="H74" s="413" t="s">
        <v>88</v>
      </c>
      <c r="I74" s="431">
        <f t="shared" si="10"/>
        <v>8540</v>
      </c>
    </row>
    <row r="75" spans="1:9">
      <c r="A75" t="str">
        <f t="shared" si="12"/>
        <v>10/100
地域</v>
      </c>
      <c r="B75" s="2" t="s">
        <v>26</v>
      </c>
      <c r="C75" s="416">
        <v>8720</v>
      </c>
      <c r="D75" s="417">
        <v>8720</v>
      </c>
      <c r="E75" s="416">
        <v>8720</v>
      </c>
      <c r="G75" s="434" t="s">
        <v>42</v>
      </c>
      <c r="H75" s="411" t="s">
        <v>49</v>
      </c>
      <c r="I75" s="429">
        <v>8410</v>
      </c>
    </row>
    <row r="76" spans="1:9">
      <c r="A76" t="str">
        <f t="shared" si="12"/>
        <v>10/100
地域</v>
      </c>
      <c r="B76" s="2" t="s">
        <v>27</v>
      </c>
      <c r="C76" s="416">
        <v>6970</v>
      </c>
      <c r="D76" s="417">
        <v>8720</v>
      </c>
      <c r="E76" s="416">
        <v>6970</v>
      </c>
      <c r="G76" s="260" t="str">
        <f>G75</f>
        <v>10/100
地域</v>
      </c>
      <c r="H76" s="412" t="s">
        <v>56</v>
      </c>
      <c r="I76" s="430">
        <f t="shared" ref="I76:I92" si="13">I75</f>
        <v>8410</v>
      </c>
    </row>
    <row r="77" spans="1:9">
      <c r="A77" t="str">
        <f t="shared" si="12"/>
        <v>10/100
地域</v>
      </c>
      <c r="B77" s="2" t="s">
        <v>28</v>
      </c>
      <c r="C77" s="416">
        <v>5810</v>
      </c>
      <c r="D77" s="417">
        <v>8720</v>
      </c>
      <c r="E77" s="416">
        <v>5810</v>
      </c>
      <c r="G77" s="260" t="str">
        <f t="shared" ref="G77:G92" si="14">G76</f>
        <v>10/100
地域</v>
      </c>
      <c r="H77" s="412" t="s">
        <v>57</v>
      </c>
      <c r="I77" s="430">
        <f t="shared" si="13"/>
        <v>8410</v>
      </c>
    </row>
    <row r="78" spans="1:9">
      <c r="A78" t="str">
        <f t="shared" si="12"/>
        <v>10/100
地域</v>
      </c>
      <c r="B78" s="2" t="s">
        <v>29</v>
      </c>
      <c r="C78" s="416">
        <v>4980</v>
      </c>
      <c r="D78" s="417">
        <v>8720</v>
      </c>
      <c r="E78" s="416">
        <v>4980</v>
      </c>
      <c r="G78" s="260" t="str">
        <f t="shared" si="14"/>
        <v>10/100
地域</v>
      </c>
      <c r="H78" s="412" t="s">
        <v>60</v>
      </c>
      <c r="I78" s="430">
        <f t="shared" si="13"/>
        <v>8410</v>
      </c>
    </row>
    <row r="79" spans="1:9">
      <c r="A79" t="str">
        <f t="shared" si="12"/>
        <v>10/100
地域</v>
      </c>
      <c r="B79" s="2" t="s">
        <v>30</v>
      </c>
      <c r="C79" s="416">
        <v>4360</v>
      </c>
      <c r="D79" s="417">
        <v>8720</v>
      </c>
      <c r="E79" s="416">
        <v>4360</v>
      </c>
      <c r="G79" s="260" t="str">
        <f t="shared" si="14"/>
        <v>10/100
地域</v>
      </c>
      <c r="H79" s="412" t="s">
        <v>61</v>
      </c>
      <c r="I79" s="430">
        <f t="shared" si="13"/>
        <v>8410</v>
      </c>
    </row>
    <row r="80" spans="1:9">
      <c r="A80" t="str">
        <f t="shared" si="12"/>
        <v>10/100
地域</v>
      </c>
      <c r="B80" s="2" t="s">
        <v>31</v>
      </c>
      <c r="C80" s="416">
        <v>3870</v>
      </c>
      <c r="D80" s="417">
        <v>8720</v>
      </c>
      <c r="E80" s="416">
        <v>3870</v>
      </c>
      <c r="G80" s="260" t="str">
        <f t="shared" si="14"/>
        <v>10/100
地域</v>
      </c>
      <c r="H80" s="412" t="s">
        <v>64</v>
      </c>
      <c r="I80" s="430">
        <f t="shared" si="13"/>
        <v>8410</v>
      </c>
    </row>
    <row r="81" spans="1:9">
      <c r="A81" t="str">
        <f t="shared" si="12"/>
        <v>10/100
地域</v>
      </c>
      <c r="B81" s="2" t="s">
        <v>32</v>
      </c>
      <c r="C81" s="416">
        <v>3480</v>
      </c>
      <c r="D81" s="417">
        <v>8720</v>
      </c>
      <c r="E81" s="416">
        <v>3480</v>
      </c>
      <c r="G81" s="260" t="str">
        <f t="shared" si="14"/>
        <v>10/100
地域</v>
      </c>
      <c r="H81" s="412" t="s">
        <v>65</v>
      </c>
      <c r="I81" s="430">
        <f t="shared" si="13"/>
        <v>8410</v>
      </c>
    </row>
    <row r="82" spans="1:9">
      <c r="A82" t="str">
        <f t="shared" si="12"/>
        <v>10/100
地域</v>
      </c>
      <c r="B82" s="2" t="s">
        <v>33</v>
      </c>
      <c r="C82" s="416">
        <v>2900</v>
      </c>
      <c r="D82" s="417">
        <v>8720</v>
      </c>
      <c r="E82" s="416">
        <v>2900</v>
      </c>
      <c r="G82" s="260" t="str">
        <f t="shared" si="14"/>
        <v>10/100
地域</v>
      </c>
      <c r="H82" s="412" t="s">
        <v>68</v>
      </c>
      <c r="I82" s="430">
        <f t="shared" si="13"/>
        <v>8410</v>
      </c>
    </row>
    <row r="83" spans="1:9">
      <c r="A83" t="str">
        <f t="shared" si="12"/>
        <v>10/100
地域</v>
      </c>
      <c r="B83" s="2" t="s">
        <v>34</v>
      </c>
      <c r="C83" s="416">
        <v>2490</v>
      </c>
      <c r="D83" s="417">
        <v>8720</v>
      </c>
      <c r="E83" s="416">
        <v>2490</v>
      </c>
      <c r="G83" s="260" t="str">
        <f t="shared" si="14"/>
        <v>10/100
地域</v>
      </c>
      <c r="H83" s="412" t="s">
        <v>69</v>
      </c>
      <c r="I83" s="430">
        <f t="shared" si="13"/>
        <v>8410</v>
      </c>
    </row>
    <row r="84" spans="1:9">
      <c r="A84" t="str">
        <f t="shared" si="12"/>
        <v>10/100
地域</v>
      </c>
      <c r="B84" s="2" t="s">
        <v>35</v>
      </c>
      <c r="C84" s="416">
        <v>2180</v>
      </c>
      <c r="D84" s="417">
        <v>8720</v>
      </c>
      <c r="E84" s="416">
        <v>2180</v>
      </c>
      <c r="G84" s="260" t="str">
        <f t="shared" si="14"/>
        <v>10/100
地域</v>
      </c>
      <c r="H84" s="412" t="s">
        <v>72</v>
      </c>
      <c r="I84" s="430">
        <f t="shared" si="13"/>
        <v>8410</v>
      </c>
    </row>
    <row r="85" spans="1:9">
      <c r="A85" t="str">
        <f t="shared" si="12"/>
        <v>10/100
地域</v>
      </c>
      <c r="B85" s="2" t="s">
        <v>36</v>
      </c>
      <c r="C85" s="416">
        <v>1930</v>
      </c>
      <c r="D85" s="417">
        <v>8720</v>
      </c>
      <c r="E85" s="416">
        <v>1930</v>
      </c>
      <c r="G85" s="260" t="str">
        <f t="shared" si="14"/>
        <v>10/100
地域</v>
      </c>
      <c r="H85" s="412" t="s">
        <v>73</v>
      </c>
      <c r="I85" s="430">
        <f t="shared" si="13"/>
        <v>8410</v>
      </c>
    </row>
    <row r="86" spans="1:9">
      <c r="A86" t="str">
        <f t="shared" si="12"/>
        <v>10/100
地域</v>
      </c>
      <c r="B86" s="2" t="s">
        <v>37</v>
      </c>
      <c r="C86" s="416">
        <v>1740</v>
      </c>
      <c r="D86" s="417">
        <v>8720</v>
      </c>
      <c r="E86" s="416">
        <v>1740</v>
      </c>
      <c r="G86" s="260" t="str">
        <f t="shared" si="14"/>
        <v>10/100
地域</v>
      </c>
      <c r="H86" s="412" t="s">
        <v>76</v>
      </c>
      <c r="I86" s="430">
        <f t="shared" si="13"/>
        <v>8410</v>
      </c>
    </row>
    <row r="87" spans="1:9" ht="19.5" thickBot="1">
      <c r="A87" t="str">
        <f t="shared" si="12"/>
        <v>10/100
地域</v>
      </c>
      <c r="B87" s="5" t="s">
        <v>38</v>
      </c>
      <c r="C87" s="418">
        <v>1580</v>
      </c>
      <c r="D87" s="419">
        <v>8720</v>
      </c>
      <c r="E87" s="418">
        <v>0</v>
      </c>
      <c r="G87" s="260" t="str">
        <f t="shared" si="14"/>
        <v>10/100
地域</v>
      </c>
      <c r="H87" s="412" t="s">
        <v>77</v>
      </c>
      <c r="I87" s="430">
        <f t="shared" si="13"/>
        <v>8410</v>
      </c>
    </row>
    <row r="88" spans="1:9">
      <c r="A88" s="436" t="s">
        <v>43</v>
      </c>
      <c r="B88" s="13" t="s">
        <v>19</v>
      </c>
      <c r="C88" s="420">
        <v>33710</v>
      </c>
      <c r="D88" s="421">
        <v>8430</v>
      </c>
      <c r="E88" s="420">
        <v>33710</v>
      </c>
      <c r="G88" s="260" t="str">
        <f t="shared" si="14"/>
        <v>10/100
地域</v>
      </c>
      <c r="H88" s="412" t="s">
        <v>80</v>
      </c>
      <c r="I88" s="430">
        <f t="shared" si="13"/>
        <v>8410</v>
      </c>
    </row>
    <row r="89" spans="1:9">
      <c r="A89" s="260" t="str">
        <f>A88</f>
        <v>6/100
地域</v>
      </c>
      <c r="B89" s="2" t="s">
        <v>23</v>
      </c>
      <c r="C89" s="416">
        <v>20230</v>
      </c>
      <c r="D89" s="417">
        <v>8430</v>
      </c>
      <c r="E89" s="416">
        <v>20230</v>
      </c>
      <c r="G89" s="260" t="str">
        <f t="shared" si="14"/>
        <v>10/100
地域</v>
      </c>
      <c r="H89" s="412" t="s">
        <v>81</v>
      </c>
      <c r="I89" s="430">
        <f t="shared" si="13"/>
        <v>8410</v>
      </c>
    </row>
    <row r="90" spans="1:9">
      <c r="A90" s="260" t="str">
        <f t="shared" ref="A90:A104" si="15">A89</f>
        <v>6/100
地域</v>
      </c>
      <c r="B90" s="2" t="s">
        <v>24</v>
      </c>
      <c r="C90" s="416">
        <v>14450</v>
      </c>
      <c r="D90" s="417">
        <v>8430</v>
      </c>
      <c r="E90" s="416">
        <v>14450</v>
      </c>
      <c r="G90" s="260" t="str">
        <f t="shared" si="14"/>
        <v>10/100
地域</v>
      </c>
      <c r="H90" s="412" t="s">
        <v>84</v>
      </c>
      <c r="I90" s="430">
        <f t="shared" si="13"/>
        <v>8410</v>
      </c>
    </row>
    <row r="91" spans="1:9">
      <c r="A91" s="260" t="str">
        <f t="shared" si="15"/>
        <v>6/100
地域</v>
      </c>
      <c r="B91" s="2" t="s">
        <v>25</v>
      </c>
      <c r="C91" s="416">
        <v>11230</v>
      </c>
      <c r="D91" s="417">
        <v>8430</v>
      </c>
      <c r="E91" s="416">
        <v>11230</v>
      </c>
      <c r="G91" s="260" t="str">
        <f t="shared" si="14"/>
        <v>10/100
地域</v>
      </c>
      <c r="H91" s="412" t="s">
        <v>85</v>
      </c>
      <c r="I91" s="430">
        <f t="shared" si="13"/>
        <v>8410</v>
      </c>
    </row>
    <row r="92" spans="1:9" ht="19.5" thickBot="1">
      <c r="A92" s="260" t="str">
        <f t="shared" si="15"/>
        <v>6/100
地域</v>
      </c>
      <c r="B92" s="2" t="s">
        <v>26</v>
      </c>
      <c r="C92" s="416">
        <v>8420</v>
      </c>
      <c r="D92" s="417">
        <v>8430</v>
      </c>
      <c r="E92" s="416">
        <v>8420</v>
      </c>
      <c r="G92" s="433" t="str">
        <f t="shared" si="14"/>
        <v>10/100
地域</v>
      </c>
      <c r="H92" s="413" t="s">
        <v>88</v>
      </c>
      <c r="I92" s="431">
        <f t="shared" si="13"/>
        <v>8410</v>
      </c>
    </row>
    <row r="93" spans="1:9">
      <c r="A93" s="260" t="str">
        <f t="shared" si="15"/>
        <v>6/100
地域</v>
      </c>
      <c r="B93" s="2" t="s">
        <v>27</v>
      </c>
      <c r="C93" s="416">
        <v>6740</v>
      </c>
      <c r="D93" s="417">
        <v>8430</v>
      </c>
      <c r="E93" s="416">
        <v>6740</v>
      </c>
      <c r="G93" s="434" t="s">
        <v>43</v>
      </c>
      <c r="H93" s="411" t="s">
        <v>49</v>
      </c>
      <c r="I93" s="429">
        <v>8130</v>
      </c>
    </row>
    <row r="94" spans="1:9">
      <c r="A94" s="260" t="str">
        <f t="shared" si="15"/>
        <v>6/100
地域</v>
      </c>
      <c r="B94" s="2" t="s">
        <v>28</v>
      </c>
      <c r="C94" s="416">
        <v>5610</v>
      </c>
      <c r="D94" s="417">
        <v>8430</v>
      </c>
      <c r="E94" s="416">
        <v>5610</v>
      </c>
      <c r="G94" s="260" t="str">
        <f>G93</f>
        <v>6/100
地域</v>
      </c>
      <c r="H94" s="412" t="s">
        <v>56</v>
      </c>
      <c r="I94" s="430">
        <f t="shared" ref="I94:I110" si="16">I93</f>
        <v>8130</v>
      </c>
    </row>
    <row r="95" spans="1:9">
      <c r="A95" s="260" t="str">
        <f t="shared" si="15"/>
        <v>6/100
地域</v>
      </c>
      <c r="B95" s="2" t="s">
        <v>29</v>
      </c>
      <c r="C95" s="416">
        <v>4810</v>
      </c>
      <c r="D95" s="417">
        <v>8430</v>
      </c>
      <c r="E95" s="416">
        <v>4810</v>
      </c>
      <c r="G95" s="260" t="str">
        <f t="shared" ref="G95:G110" si="17">G94</f>
        <v>6/100
地域</v>
      </c>
      <c r="H95" s="412" t="s">
        <v>57</v>
      </c>
      <c r="I95" s="430">
        <f t="shared" si="16"/>
        <v>8130</v>
      </c>
    </row>
    <row r="96" spans="1:9">
      <c r="A96" s="260" t="str">
        <f t="shared" si="15"/>
        <v>6/100
地域</v>
      </c>
      <c r="B96" s="2" t="s">
        <v>30</v>
      </c>
      <c r="C96" s="416">
        <v>4210</v>
      </c>
      <c r="D96" s="417">
        <v>8430</v>
      </c>
      <c r="E96" s="416">
        <v>4210</v>
      </c>
      <c r="G96" s="260" t="str">
        <f t="shared" si="17"/>
        <v>6/100
地域</v>
      </c>
      <c r="H96" s="412" t="s">
        <v>60</v>
      </c>
      <c r="I96" s="430">
        <f t="shared" si="16"/>
        <v>8130</v>
      </c>
    </row>
    <row r="97" spans="1:9">
      <c r="A97" s="260" t="str">
        <f t="shared" si="15"/>
        <v>6/100
地域</v>
      </c>
      <c r="B97" s="2" t="s">
        <v>31</v>
      </c>
      <c r="C97" s="416">
        <v>3740</v>
      </c>
      <c r="D97" s="417">
        <v>8430</v>
      </c>
      <c r="E97" s="416">
        <v>3740</v>
      </c>
      <c r="G97" s="260" t="str">
        <f t="shared" si="17"/>
        <v>6/100
地域</v>
      </c>
      <c r="H97" s="412" t="s">
        <v>61</v>
      </c>
      <c r="I97" s="430">
        <f t="shared" si="16"/>
        <v>8130</v>
      </c>
    </row>
    <row r="98" spans="1:9">
      <c r="A98" s="260" t="str">
        <f t="shared" si="15"/>
        <v>6/100
地域</v>
      </c>
      <c r="B98" s="2" t="s">
        <v>32</v>
      </c>
      <c r="C98" s="416">
        <v>3370</v>
      </c>
      <c r="D98" s="417">
        <v>8430</v>
      </c>
      <c r="E98" s="416">
        <v>3370</v>
      </c>
      <c r="G98" s="260" t="str">
        <f t="shared" si="17"/>
        <v>6/100
地域</v>
      </c>
      <c r="H98" s="412" t="s">
        <v>64</v>
      </c>
      <c r="I98" s="430">
        <f t="shared" si="16"/>
        <v>8130</v>
      </c>
    </row>
    <row r="99" spans="1:9">
      <c r="A99" s="260" t="str">
        <f t="shared" si="15"/>
        <v>6/100
地域</v>
      </c>
      <c r="B99" s="2" t="s">
        <v>33</v>
      </c>
      <c r="C99" s="416">
        <v>2800</v>
      </c>
      <c r="D99" s="417">
        <v>8430</v>
      </c>
      <c r="E99" s="416">
        <v>2800</v>
      </c>
      <c r="G99" s="260" t="str">
        <f t="shared" si="17"/>
        <v>6/100
地域</v>
      </c>
      <c r="H99" s="412" t="s">
        <v>65</v>
      </c>
      <c r="I99" s="430">
        <f t="shared" si="16"/>
        <v>8130</v>
      </c>
    </row>
    <row r="100" spans="1:9">
      <c r="A100" s="260" t="str">
        <f t="shared" si="15"/>
        <v>6/100
地域</v>
      </c>
      <c r="B100" s="2" t="s">
        <v>34</v>
      </c>
      <c r="C100" s="416">
        <v>2400</v>
      </c>
      <c r="D100" s="417">
        <v>8430</v>
      </c>
      <c r="E100" s="416">
        <v>2400</v>
      </c>
      <c r="G100" s="260" t="str">
        <f t="shared" si="17"/>
        <v>6/100
地域</v>
      </c>
      <c r="H100" s="412" t="s">
        <v>68</v>
      </c>
      <c r="I100" s="430">
        <f t="shared" si="16"/>
        <v>8130</v>
      </c>
    </row>
    <row r="101" spans="1:9">
      <c r="A101" s="260" t="str">
        <f t="shared" si="15"/>
        <v>6/100
地域</v>
      </c>
      <c r="B101" s="2" t="s">
        <v>35</v>
      </c>
      <c r="C101" s="416">
        <v>2100</v>
      </c>
      <c r="D101" s="417">
        <v>8430</v>
      </c>
      <c r="E101" s="416">
        <v>2100</v>
      </c>
      <c r="G101" s="260" t="str">
        <f t="shared" si="17"/>
        <v>6/100
地域</v>
      </c>
      <c r="H101" s="412" t="s">
        <v>69</v>
      </c>
      <c r="I101" s="430">
        <f t="shared" si="16"/>
        <v>8130</v>
      </c>
    </row>
    <row r="102" spans="1:9">
      <c r="A102" s="260" t="str">
        <f t="shared" si="15"/>
        <v>6/100
地域</v>
      </c>
      <c r="B102" s="2" t="s">
        <v>36</v>
      </c>
      <c r="C102" s="416">
        <v>1870</v>
      </c>
      <c r="D102" s="417">
        <v>8430</v>
      </c>
      <c r="E102" s="416">
        <v>1870</v>
      </c>
      <c r="G102" s="260" t="str">
        <f t="shared" si="17"/>
        <v>6/100
地域</v>
      </c>
      <c r="H102" s="412" t="s">
        <v>72</v>
      </c>
      <c r="I102" s="430">
        <f t="shared" si="16"/>
        <v>8130</v>
      </c>
    </row>
    <row r="103" spans="1:9">
      <c r="A103" s="260" t="str">
        <f t="shared" si="15"/>
        <v>6/100
地域</v>
      </c>
      <c r="B103" s="2" t="s">
        <v>37</v>
      </c>
      <c r="C103" s="416">
        <v>1680</v>
      </c>
      <c r="D103" s="417">
        <v>8430</v>
      </c>
      <c r="E103" s="416">
        <v>1680</v>
      </c>
      <c r="G103" s="260" t="str">
        <f t="shared" si="17"/>
        <v>6/100
地域</v>
      </c>
      <c r="H103" s="412" t="s">
        <v>73</v>
      </c>
      <c r="I103" s="430">
        <f t="shared" si="16"/>
        <v>8130</v>
      </c>
    </row>
    <row r="104" spans="1:9" ht="19.5" thickBot="1">
      <c r="A104" s="433" t="str">
        <f t="shared" si="15"/>
        <v>6/100
地域</v>
      </c>
      <c r="B104" s="437" t="s">
        <v>38</v>
      </c>
      <c r="C104" s="422">
        <v>1530</v>
      </c>
      <c r="D104" s="423">
        <v>8430</v>
      </c>
      <c r="E104" s="422">
        <v>0</v>
      </c>
      <c r="G104" s="260" t="str">
        <f t="shared" si="17"/>
        <v>6/100
地域</v>
      </c>
      <c r="H104" s="412" t="s">
        <v>76</v>
      </c>
      <c r="I104" s="430">
        <f t="shared" si="16"/>
        <v>8130</v>
      </c>
    </row>
    <row r="105" spans="1:9">
      <c r="A105" s="432" t="s">
        <v>44</v>
      </c>
      <c r="B105" s="14" t="s">
        <v>19</v>
      </c>
      <c r="C105" s="414">
        <v>32840</v>
      </c>
      <c r="D105" s="415">
        <v>8210</v>
      </c>
      <c r="E105" s="414">
        <v>32840</v>
      </c>
      <c r="G105" s="260" t="str">
        <f t="shared" si="17"/>
        <v>6/100
地域</v>
      </c>
      <c r="H105" s="412" t="s">
        <v>77</v>
      </c>
      <c r="I105" s="430">
        <f t="shared" si="16"/>
        <v>8130</v>
      </c>
    </row>
    <row r="106" spans="1:9">
      <c r="A106" t="str">
        <f>A105</f>
        <v>3/100
地域</v>
      </c>
      <c r="B106" s="2" t="s">
        <v>23</v>
      </c>
      <c r="C106" s="416">
        <v>19700</v>
      </c>
      <c r="D106" s="417">
        <v>8210</v>
      </c>
      <c r="E106" s="416">
        <v>19700</v>
      </c>
      <c r="G106" s="260" t="str">
        <f t="shared" si="17"/>
        <v>6/100
地域</v>
      </c>
      <c r="H106" s="412" t="s">
        <v>80</v>
      </c>
      <c r="I106" s="430">
        <f t="shared" si="16"/>
        <v>8130</v>
      </c>
    </row>
    <row r="107" spans="1:9">
      <c r="A107" t="str">
        <f t="shared" ref="A107:A121" si="18">A106</f>
        <v>3/100
地域</v>
      </c>
      <c r="B107" s="2" t="s">
        <v>24</v>
      </c>
      <c r="C107" s="416">
        <v>14070</v>
      </c>
      <c r="D107" s="417">
        <v>8210</v>
      </c>
      <c r="E107" s="416">
        <v>14070</v>
      </c>
      <c r="G107" s="260" t="str">
        <f t="shared" si="17"/>
        <v>6/100
地域</v>
      </c>
      <c r="H107" s="412" t="s">
        <v>81</v>
      </c>
      <c r="I107" s="430">
        <f t="shared" si="16"/>
        <v>8130</v>
      </c>
    </row>
    <row r="108" spans="1:9">
      <c r="A108" t="str">
        <f t="shared" si="18"/>
        <v>3/100
地域</v>
      </c>
      <c r="B108" s="2" t="s">
        <v>25</v>
      </c>
      <c r="C108" s="416">
        <v>10940</v>
      </c>
      <c r="D108" s="417">
        <v>8210</v>
      </c>
      <c r="E108" s="416">
        <v>10940</v>
      </c>
      <c r="G108" s="260" t="str">
        <f t="shared" si="17"/>
        <v>6/100
地域</v>
      </c>
      <c r="H108" s="412" t="s">
        <v>84</v>
      </c>
      <c r="I108" s="430">
        <f t="shared" si="16"/>
        <v>8130</v>
      </c>
    </row>
    <row r="109" spans="1:9">
      <c r="A109" t="str">
        <f t="shared" si="18"/>
        <v>3/100
地域</v>
      </c>
      <c r="B109" s="2" t="s">
        <v>26</v>
      </c>
      <c r="C109" s="416">
        <v>8210</v>
      </c>
      <c r="D109" s="417">
        <v>8210</v>
      </c>
      <c r="E109" s="416">
        <v>8210</v>
      </c>
      <c r="G109" s="260" t="str">
        <f t="shared" si="17"/>
        <v>6/100
地域</v>
      </c>
      <c r="H109" s="412" t="s">
        <v>85</v>
      </c>
      <c r="I109" s="430">
        <f t="shared" si="16"/>
        <v>8130</v>
      </c>
    </row>
    <row r="110" spans="1:9" ht="19.5" thickBot="1">
      <c r="A110" t="str">
        <f t="shared" si="18"/>
        <v>3/100
地域</v>
      </c>
      <c r="B110" s="2" t="s">
        <v>27</v>
      </c>
      <c r="C110" s="416">
        <v>6560</v>
      </c>
      <c r="D110" s="417">
        <v>8210</v>
      </c>
      <c r="E110" s="416">
        <v>6560</v>
      </c>
      <c r="G110" s="433" t="str">
        <f t="shared" si="17"/>
        <v>6/100
地域</v>
      </c>
      <c r="H110" s="413" t="s">
        <v>88</v>
      </c>
      <c r="I110" s="431">
        <f t="shared" si="16"/>
        <v>8130</v>
      </c>
    </row>
    <row r="111" spans="1:9">
      <c r="A111" t="str">
        <f t="shared" si="18"/>
        <v>3/100
地域</v>
      </c>
      <c r="B111" s="2" t="s">
        <v>28</v>
      </c>
      <c r="C111" s="416">
        <v>5470</v>
      </c>
      <c r="D111" s="417">
        <v>8210</v>
      </c>
      <c r="E111" s="416">
        <v>5470</v>
      </c>
      <c r="G111" s="434" t="s">
        <v>44</v>
      </c>
      <c r="H111" s="411" t="s">
        <v>49</v>
      </c>
      <c r="I111" s="429">
        <v>7920</v>
      </c>
    </row>
    <row r="112" spans="1:9">
      <c r="A112" t="str">
        <f t="shared" si="18"/>
        <v>3/100
地域</v>
      </c>
      <c r="B112" s="2" t="s">
        <v>29</v>
      </c>
      <c r="C112" s="416">
        <v>4690</v>
      </c>
      <c r="D112" s="417">
        <v>8210</v>
      </c>
      <c r="E112" s="416">
        <v>4690</v>
      </c>
      <c r="G112" s="260" t="str">
        <f>G111</f>
        <v>3/100
地域</v>
      </c>
      <c r="H112" s="412" t="s">
        <v>56</v>
      </c>
      <c r="I112" s="430">
        <f t="shared" ref="I112:I128" si="19">I111</f>
        <v>7920</v>
      </c>
    </row>
    <row r="113" spans="1:9">
      <c r="A113" t="str">
        <f t="shared" si="18"/>
        <v>3/100
地域</v>
      </c>
      <c r="B113" s="2" t="s">
        <v>30</v>
      </c>
      <c r="C113" s="416">
        <v>4100</v>
      </c>
      <c r="D113" s="417">
        <v>8210</v>
      </c>
      <c r="E113" s="416">
        <v>4100</v>
      </c>
      <c r="G113" s="260" t="str">
        <f t="shared" ref="G113:G128" si="20">G112</f>
        <v>3/100
地域</v>
      </c>
      <c r="H113" s="412" t="s">
        <v>57</v>
      </c>
      <c r="I113" s="430">
        <f t="shared" si="19"/>
        <v>7920</v>
      </c>
    </row>
    <row r="114" spans="1:9">
      <c r="A114" t="str">
        <f t="shared" si="18"/>
        <v>3/100
地域</v>
      </c>
      <c r="B114" s="2" t="s">
        <v>31</v>
      </c>
      <c r="C114" s="416">
        <v>3640</v>
      </c>
      <c r="D114" s="417">
        <v>8210</v>
      </c>
      <c r="E114" s="416">
        <v>3640</v>
      </c>
      <c r="G114" s="260" t="str">
        <f t="shared" si="20"/>
        <v>3/100
地域</v>
      </c>
      <c r="H114" s="412" t="s">
        <v>60</v>
      </c>
      <c r="I114" s="430">
        <f t="shared" si="19"/>
        <v>7920</v>
      </c>
    </row>
    <row r="115" spans="1:9">
      <c r="A115" t="str">
        <f t="shared" si="18"/>
        <v>3/100
地域</v>
      </c>
      <c r="B115" s="2" t="s">
        <v>32</v>
      </c>
      <c r="C115" s="416">
        <v>3280</v>
      </c>
      <c r="D115" s="417">
        <v>8210</v>
      </c>
      <c r="E115" s="416">
        <v>3280</v>
      </c>
      <c r="G115" s="260" t="str">
        <f t="shared" si="20"/>
        <v>3/100
地域</v>
      </c>
      <c r="H115" s="412" t="s">
        <v>61</v>
      </c>
      <c r="I115" s="430">
        <f t="shared" si="19"/>
        <v>7920</v>
      </c>
    </row>
    <row r="116" spans="1:9">
      <c r="A116" t="str">
        <f t="shared" si="18"/>
        <v>3/100
地域</v>
      </c>
      <c r="B116" s="2" t="s">
        <v>33</v>
      </c>
      <c r="C116" s="416">
        <v>2730</v>
      </c>
      <c r="D116" s="417">
        <v>8210</v>
      </c>
      <c r="E116" s="416">
        <v>2730</v>
      </c>
      <c r="G116" s="260" t="str">
        <f t="shared" si="20"/>
        <v>3/100
地域</v>
      </c>
      <c r="H116" s="412" t="s">
        <v>64</v>
      </c>
      <c r="I116" s="430">
        <f t="shared" si="19"/>
        <v>7920</v>
      </c>
    </row>
    <row r="117" spans="1:9">
      <c r="A117" t="str">
        <f t="shared" si="18"/>
        <v>3/100
地域</v>
      </c>
      <c r="B117" s="2" t="s">
        <v>34</v>
      </c>
      <c r="C117" s="416">
        <v>2340</v>
      </c>
      <c r="D117" s="417">
        <v>8210</v>
      </c>
      <c r="E117" s="416">
        <v>2340</v>
      </c>
      <c r="G117" s="260" t="str">
        <f t="shared" si="20"/>
        <v>3/100
地域</v>
      </c>
      <c r="H117" s="412" t="s">
        <v>65</v>
      </c>
      <c r="I117" s="430">
        <f t="shared" si="19"/>
        <v>7920</v>
      </c>
    </row>
    <row r="118" spans="1:9">
      <c r="A118" t="str">
        <f t="shared" si="18"/>
        <v>3/100
地域</v>
      </c>
      <c r="B118" s="2" t="s">
        <v>35</v>
      </c>
      <c r="C118" s="416">
        <v>2050</v>
      </c>
      <c r="D118" s="417">
        <v>8210</v>
      </c>
      <c r="E118" s="416">
        <v>2050</v>
      </c>
      <c r="G118" s="260" t="str">
        <f t="shared" si="20"/>
        <v>3/100
地域</v>
      </c>
      <c r="H118" s="412" t="s">
        <v>68</v>
      </c>
      <c r="I118" s="430">
        <f t="shared" si="19"/>
        <v>7920</v>
      </c>
    </row>
    <row r="119" spans="1:9">
      <c r="A119" t="str">
        <f t="shared" si="18"/>
        <v>3/100
地域</v>
      </c>
      <c r="B119" s="2" t="s">
        <v>36</v>
      </c>
      <c r="C119" s="416">
        <v>1820</v>
      </c>
      <c r="D119" s="417">
        <v>8210</v>
      </c>
      <c r="E119" s="416">
        <v>1820</v>
      </c>
      <c r="G119" s="260" t="str">
        <f t="shared" si="20"/>
        <v>3/100
地域</v>
      </c>
      <c r="H119" s="412" t="s">
        <v>69</v>
      </c>
      <c r="I119" s="430">
        <f t="shared" si="19"/>
        <v>7920</v>
      </c>
    </row>
    <row r="120" spans="1:9">
      <c r="A120" t="str">
        <f t="shared" si="18"/>
        <v>3/100
地域</v>
      </c>
      <c r="B120" s="2" t="s">
        <v>37</v>
      </c>
      <c r="C120" s="416">
        <v>1640</v>
      </c>
      <c r="D120" s="417">
        <v>8210</v>
      </c>
      <c r="E120" s="416">
        <v>1640</v>
      </c>
      <c r="G120" s="260" t="str">
        <f t="shared" si="20"/>
        <v>3/100
地域</v>
      </c>
      <c r="H120" s="412" t="s">
        <v>72</v>
      </c>
      <c r="I120" s="430">
        <f t="shared" si="19"/>
        <v>7920</v>
      </c>
    </row>
    <row r="121" spans="1:9" ht="19.5" thickBot="1">
      <c r="A121" t="str">
        <f t="shared" si="18"/>
        <v>3/100
地域</v>
      </c>
      <c r="B121" s="5" t="s">
        <v>38</v>
      </c>
      <c r="C121" s="418">
        <v>1490</v>
      </c>
      <c r="D121" s="419">
        <v>8210</v>
      </c>
      <c r="E121" s="418">
        <v>0</v>
      </c>
      <c r="G121" s="260" t="str">
        <f t="shared" si="20"/>
        <v>3/100
地域</v>
      </c>
      <c r="H121" s="412" t="s">
        <v>73</v>
      </c>
      <c r="I121" s="430">
        <f t="shared" si="19"/>
        <v>7920</v>
      </c>
    </row>
    <row r="122" spans="1:9">
      <c r="A122" s="436" t="s">
        <v>45</v>
      </c>
      <c r="B122" s="13" t="s">
        <v>19</v>
      </c>
      <c r="C122" s="420">
        <v>31970</v>
      </c>
      <c r="D122" s="421">
        <v>7990</v>
      </c>
      <c r="E122" s="420">
        <v>31970</v>
      </c>
      <c r="G122" s="260" t="str">
        <f t="shared" si="20"/>
        <v>3/100
地域</v>
      </c>
      <c r="H122" s="412" t="s">
        <v>76</v>
      </c>
      <c r="I122" s="430">
        <f t="shared" si="19"/>
        <v>7920</v>
      </c>
    </row>
    <row r="123" spans="1:9">
      <c r="A123" s="260" t="str">
        <f>A122</f>
        <v>その他地域</v>
      </c>
      <c r="B123" s="2" t="s">
        <v>23</v>
      </c>
      <c r="C123" s="416">
        <v>19180</v>
      </c>
      <c r="D123" s="417">
        <v>7990</v>
      </c>
      <c r="E123" s="416">
        <v>19180</v>
      </c>
      <c r="G123" s="260" t="str">
        <f t="shared" si="20"/>
        <v>3/100
地域</v>
      </c>
      <c r="H123" s="412" t="s">
        <v>77</v>
      </c>
      <c r="I123" s="430">
        <f t="shared" si="19"/>
        <v>7920</v>
      </c>
    </row>
    <row r="124" spans="1:9">
      <c r="A124" s="260" t="str">
        <f t="shared" ref="A124:A138" si="21">A123</f>
        <v>その他地域</v>
      </c>
      <c r="B124" s="2" t="s">
        <v>24</v>
      </c>
      <c r="C124" s="416">
        <v>13700</v>
      </c>
      <c r="D124" s="417">
        <v>7990</v>
      </c>
      <c r="E124" s="416">
        <v>13700</v>
      </c>
      <c r="G124" s="260" t="str">
        <f t="shared" si="20"/>
        <v>3/100
地域</v>
      </c>
      <c r="H124" s="412" t="s">
        <v>80</v>
      </c>
      <c r="I124" s="430">
        <f t="shared" si="19"/>
        <v>7920</v>
      </c>
    </row>
    <row r="125" spans="1:9">
      <c r="A125" s="260" t="str">
        <f t="shared" si="21"/>
        <v>その他地域</v>
      </c>
      <c r="B125" s="2" t="s">
        <v>25</v>
      </c>
      <c r="C125" s="416">
        <v>10650</v>
      </c>
      <c r="D125" s="417">
        <v>7990</v>
      </c>
      <c r="E125" s="416">
        <v>10650</v>
      </c>
      <c r="G125" s="260" t="str">
        <f t="shared" si="20"/>
        <v>3/100
地域</v>
      </c>
      <c r="H125" s="412" t="s">
        <v>81</v>
      </c>
      <c r="I125" s="430">
        <f t="shared" si="19"/>
        <v>7920</v>
      </c>
    </row>
    <row r="126" spans="1:9">
      <c r="A126" s="260" t="str">
        <f t="shared" si="21"/>
        <v>その他地域</v>
      </c>
      <c r="B126" s="2" t="s">
        <v>26</v>
      </c>
      <c r="C126" s="416">
        <v>7990</v>
      </c>
      <c r="D126" s="417">
        <v>7990</v>
      </c>
      <c r="E126" s="416">
        <v>7990</v>
      </c>
      <c r="G126" s="260" t="str">
        <f t="shared" si="20"/>
        <v>3/100
地域</v>
      </c>
      <c r="H126" s="412" t="s">
        <v>84</v>
      </c>
      <c r="I126" s="430">
        <f t="shared" si="19"/>
        <v>7920</v>
      </c>
    </row>
    <row r="127" spans="1:9">
      <c r="A127" s="260" t="str">
        <f t="shared" si="21"/>
        <v>その他地域</v>
      </c>
      <c r="B127" s="2" t="s">
        <v>27</v>
      </c>
      <c r="C127" s="416">
        <v>6390</v>
      </c>
      <c r="D127" s="417">
        <v>7990</v>
      </c>
      <c r="E127" s="416">
        <v>6390</v>
      </c>
      <c r="G127" s="260" t="str">
        <f t="shared" si="20"/>
        <v>3/100
地域</v>
      </c>
      <c r="H127" s="412" t="s">
        <v>85</v>
      </c>
      <c r="I127" s="430">
        <f t="shared" si="19"/>
        <v>7920</v>
      </c>
    </row>
    <row r="128" spans="1:9" ht="19.5" thickBot="1">
      <c r="A128" s="260" t="str">
        <f t="shared" si="21"/>
        <v>その他地域</v>
      </c>
      <c r="B128" s="2" t="s">
        <v>28</v>
      </c>
      <c r="C128" s="416">
        <v>5320</v>
      </c>
      <c r="D128" s="417">
        <v>7990</v>
      </c>
      <c r="E128" s="416">
        <v>5320</v>
      </c>
      <c r="G128" s="433" t="str">
        <f t="shared" si="20"/>
        <v>3/100
地域</v>
      </c>
      <c r="H128" s="413" t="s">
        <v>88</v>
      </c>
      <c r="I128" s="431">
        <f t="shared" si="19"/>
        <v>7920</v>
      </c>
    </row>
    <row r="129" spans="1:9">
      <c r="A129" s="260" t="str">
        <f t="shared" si="21"/>
        <v>その他地域</v>
      </c>
      <c r="B129" s="2" t="s">
        <v>29</v>
      </c>
      <c r="C129" s="416">
        <v>4560</v>
      </c>
      <c r="D129" s="417">
        <v>7990</v>
      </c>
      <c r="E129" s="416">
        <v>4560</v>
      </c>
      <c r="G129" s="434" t="s">
        <v>45</v>
      </c>
      <c r="H129" s="411" t="s">
        <v>49</v>
      </c>
      <c r="I129" s="429">
        <v>7710</v>
      </c>
    </row>
    <row r="130" spans="1:9">
      <c r="A130" s="260" t="str">
        <f t="shared" si="21"/>
        <v>その他地域</v>
      </c>
      <c r="B130" s="2" t="s">
        <v>30</v>
      </c>
      <c r="C130" s="416">
        <v>3990</v>
      </c>
      <c r="D130" s="417">
        <v>7990</v>
      </c>
      <c r="E130" s="416">
        <v>3990</v>
      </c>
      <c r="G130" s="260" t="str">
        <f>G129</f>
        <v>その他地域</v>
      </c>
      <c r="H130" s="412" t="s">
        <v>56</v>
      </c>
      <c r="I130" s="430">
        <f t="shared" ref="I130:I146" si="22">I129</f>
        <v>7710</v>
      </c>
    </row>
    <row r="131" spans="1:9">
      <c r="A131" s="260" t="str">
        <f t="shared" si="21"/>
        <v>その他地域</v>
      </c>
      <c r="B131" s="2" t="s">
        <v>31</v>
      </c>
      <c r="C131" s="416">
        <v>3550</v>
      </c>
      <c r="D131" s="417">
        <v>7990</v>
      </c>
      <c r="E131" s="416">
        <v>3550</v>
      </c>
      <c r="G131" s="260" t="str">
        <f t="shared" ref="G131:G146" si="23">G130</f>
        <v>その他地域</v>
      </c>
      <c r="H131" s="412" t="s">
        <v>57</v>
      </c>
      <c r="I131" s="430">
        <f t="shared" si="22"/>
        <v>7710</v>
      </c>
    </row>
    <row r="132" spans="1:9">
      <c r="A132" s="260" t="str">
        <f t="shared" si="21"/>
        <v>その他地域</v>
      </c>
      <c r="B132" s="2" t="s">
        <v>32</v>
      </c>
      <c r="C132" s="416">
        <v>3190</v>
      </c>
      <c r="D132" s="417">
        <v>7990</v>
      </c>
      <c r="E132" s="416">
        <v>3190</v>
      </c>
      <c r="G132" s="260" t="str">
        <f t="shared" si="23"/>
        <v>その他地域</v>
      </c>
      <c r="H132" s="412" t="s">
        <v>60</v>
      </c>
      <c r="I132" s="430">
        <f t="shared" si="22"/>
        <v>7710</v>
      </c>
    </row>
    <row r="133" spans="1:9">
      <c r="A133" s="260" t="str">
        <f t="shared" si="21"/>
        <v>その他地域</v>
      </c>
      <c r="B133" s="2" t="s">
        <v>33</v>
      </c>
      <c r="C133" s="416">
        <v>2660</v>
      </c>
      <c r="D133" s="417">
        <v>7990</v>
      </c>
      <c r="E133" s="416">
        <v>2660</v>
      </c>
      <c r="G133" s="260" t="str">
        <f t="shared" si="23"/>
        <v>その他地域</v>
      </c>
      <c r="H133" s="412" t="s">
        <v>61</v>
      </c>
      <c r="I133" s="430">
        <f t="shared" si="22"/>
        <v>7710</v>
      </c>
    </row>
    <row r="134" spans="1:9">
      <c r="A134" s="260" t="str">
        <f t="shared" si="21"/>
        <v>その他地域</v>
      </c>
      <c r="B134" s="2" t="s">
        <v>34</v>
      </c>
      <c r="C134" s="416">
        <v>2280</v>
      </c>
      <c r="D134" s="417">
        <v>7990</v>
      </c>
      <c r="E134" s="416">
        <v>2280</v>
      </c>
      <c r="G134" s="260" t="str">
        <f t="shared" si="23"/>
        <v>その他地域</v>
      </c>
      <c r="H134" s="412" t="s">
        <v>64</v>
      </c>
      <c r="I134" s="430">
        <f t="shared" si="22"/>
        <v>7710</v>
      </c>
    </row>
    <row r="135" spans="1:9">
      <c r="A135" s="260" t="str">
        <f t="shared" si="21"/>
        <v>その他地域</v>
      </c>
      <c r="B135" s="2" t="s">
        <v>35</v>
      </c>
      <c r="C135" s="416">
        <v>1990</v>
      </c>
      <c r="D135" s="417">
        <v>7990</v>
      </c>
      <c r="E135" s="416">
        <v>1990</v>
      </c>
      <c r="G135" s="260" t="str">
        <f t="shared" si="23"/>
        <v>その他地域</v>
      </c>
      <c r="H135" s="412" t="s">
        <v>65</v>
      </c>
      <c r="I135" s="430">
        <f t="shared" si="22"/>
        <v>7710</v>
      </c>
    </row>
    <row r="136" spans="1:9">
      <c r="A136" s="260" t="str">
        <f t="shared" si="21"/>
        <v>その他地域</v>
      </c>
      <c r="B136" s="2" t="s">
        <v>36</v>
      </c>
      <c r="C136" s="416">
        <v>1770</v>
      </c>
      <c r="D136" s="417">
        <v>7990</v>
      </c>
      <c r="E136" s="416">
        <v>1770</v>
      </c>
      <c r="G136" s="260" t="str">
        <f t="shared" si="23"/>
        <v>その他地域</v>
      </c>
      <c r="H136" s="412" t="s">
        <v>68</v>
      </c>
      <c r="I136" s="430">
        <f t="shared" si="22"/>
        <v>7710</v>
      </c>
    </row>
    <row r="137" spans="1:9">
      <c r="A137" s="260" t="str">
        <f t="shared" si="21"/>
        <v>その他地域</v>
      </c>
      <c r="B137" s="2" t="s">
        <v>37</v>
      </c>
      <c r="C137" s="424">
        <v>1590</v>
      </c>
      <c r="D137" s="417">
        <v>7990</v>
      </c>
      <c r="E137" s="424">
        <v>1590</v>
      </c>
      <c r="G137" s="260" t="str">
        <f t="shared" si="23"/>
        <v>その他地域</v>
      </c>
      <c r="H137" s="412" t="s">
        <v>69</v>
      </c>
      <c r="I137" s="430">
        <f t="shared" si="22"/>
        <v>7710</v>
      </c>
    </row>
    <row r="138" spans="1:9" ht="19.5" thickBot="1">
      <c r="A138" s="433" t="str">
        <f t="shared" si="21"/>
        <v>その他地域</v>
      </c>
      <c r="B138" s="5" t="s">
        <v>38</v>
      </c>
      <c r="C138" s="425">
        <v>1450</v>
      </c>
      <c r="D138" s="419">
        <v>7990</v>
      </c>
      <c r="E138" s="425">
        <v>0</v>
      </c>
      <c r="G138" s="260" t="str">
        <f t="shared" si="23"/>
        <v>その他地域</v>
      </c>
      <c r="H138" s="412" t="s">
        <v>72</v>
      </c>
      <c r="I138" s="430">
        <f t="shared" si="22"/>
        <v>7710</v>
      </c>
    </row>
    <row r="139" spans="1:9">
      <c r="G139" s="260" t="str">
        <f t="shared" si="23"/>
        <v>その他地域</v>
      </c>
      <c r="H139" s="412" t="s">
        <v>73</v>
      </c>
      <c r="I139" s="430">
        <f t="shared" si="22"/>
        <v>7710</v>
      </c>
    </row>
    <row r="140" spans="1:9">
      <c r="G140" s="260" t="str">
        <f t="shared" si="23"/>
        <v>その他地域</v>
      </c>
      <c r="H140" s="412" t="s">
        <v>76</v>
      </c>
      <c r="I140" s="430">
        <f t="shared" si="22"/>
        <v>7710</v>
      </c>
    </row>
    <row r="141" spans="1:9">
      <c r="G141" s="260" t="str">
        <f t="shared" si="23"/>
        <v>その他地域</v>
      </c>
      <c r="H141" s="412" t="s">
        <v>77</v>
      </c>
      <c r="I141" s="430">
        <f t="shared" si="22"/>
        <v>7710</v>
      </c>
    </row>
    <row r="142" spans="1:9">
      <c r="G142" s="260" t="str">
        <f t="shared" si="23"/>
        <v>その他地域</v>
      </c>
      <c r="H142" s="412" t="s">
        <v>80</v>
      </c>
      <c r="I142" s="430">
        <f t="shared" si="22"/>
        <v>7710</v>
      </c>
    </row>
    <row r="143" spans="1:9">
      <c r="G143" s="260" t="str">
        <f t="shared" si="23"/>
        <v>その他地域</v>
      </c>
      <c r="H143" s="412" t="s">
        <v>81</v>
      </c>
      <c r="I143" s="430">
        <f t="shared" si="22"/>
        <v>7710</v>
      </c>
    </row>
    <row r="144" spans="1:9">
      <c r="G144" s="260" t="str">
        <f t="shared" si="23"/>
        <v>その他地域</v>
      </c>
      <c r="H144" s="412" t="s">
        <v>84</v>
      </c>
      <c r="I144" s="430">
        <f t="shared" si="22"/>
        <v>7710</v>
      </c>
    </row>
    <row r="145" spans="7:9">
      <c r="G145" s="260" t="str">
        <f t="shared" si="23"/>
        <v>その他地域</v>
      </c>
      <c r="H145" s="412" t="s">
        <v>85</v>
      </c>
      <c r="I145" s="430">
        <f t="shared" si="22"/>
        <v>7710</v>
      </c>
    </row>
    <row r="146" spans="7:9" ht="19.5" thickBot="1">
      <c r="G146" s="433" t="str">
        <f t="shared" si="23"/>
        <v>その他地域</v>
      </c>
      <c r="H146" s="413" t="s">
        <v>88</v>
      </c>
      <c r="I146" s="431">
        <f t="shared" si="22"/>
        <v>7710</v>
      </c>
    </row>
    <row r="181" spans="9:9">
      <c r="I181" s="84"/>
    </row>
    <row r="182" spans="9:9">
      <c r="I182" s="84"/>
    </row>
    <row r="183" spans="9:9">
      <c r="I183" s="84"/>
    </row>
    <row r="184" spans="9:9">
      <c r="I184" s="84"/>
    </row>
  </sheetData>
  <sheetProtection sheet="1" objects="1" scenarios="1"/>
  <mergeCells count="8">
    <mergeCell ref="D1:D2"/>
    <mergeCell ref="I1:I2"/>
    <mergeCell ref="H1:H2"/>
    <mergeCell ref="A1:A2"/>
    <mergeCell ref="G1:G2"/>
    <mergeCell ref="E1:E2"/>
    <mergeCell ref="C1:C2"/>
    <mergeCell ref="B1:B2"/>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DEB5-1E1E-4C39-B064-CC5FF76ED4B4}">
  <dimension ref="A1:H311"/>
  <sheetViews>
    <sheetView topLeftCell="A43" workbookViewId="0">
      <selection activeCell="E49" sqref="E49"/>
    </sheetView>
  </sheetViews>
  <sheetFormatPr defaultRowHeight="18.75"/>
  <sheetData>
    <row r="1" spans="1:8" ht="18.75" customHeight="1">
      <c r="A1" s="840" t="s">
        <v>9</v>
      </c>
      <c r="B1" s="842" t="s">
        <v>10</v>
      </c>
      <c r="C1" s="842" t="s">
        <v>11</v>
      </c>
      <c r="D1" s="844" t="s">
        <v>12</v>
      </c>
      <c r="E1" s="720"/>
    </row>
    <row r="2" spans="1:8">
      <c r="A2" s="841"/>
      <c r="B2" s="843"/>
      <c r="C2" s="843"/>
      <c r="D2" s="845"/>
      <c r="E2" s="722"/>
    </row>
    <row r="3" spans="1:8">
      <c r="A3" s="841"/>
      <c r="B3" s="843"/>
      <c r="C3" s="843"/>
      <c r="D3" s="845"/>
      <c r="E3" s="722"/>
    </row>
    <row r="4" spans="1:8">
      <c r="A4" s="841"/>
      <c r="B4" s="843"/>
      <c r="C4" s="843"/>
      <c r="D4" s="845"/>
      <c r="E4" s="723"/>
    </row>
    <row r="5" spans="1:8" ht="51" customHeight="1" thickBot="1">
      <c r="A5" s="35" t="s">
        <v>13</v>
      </c>
      <c r="B5" s="36" t="s">
        <v>14</v>
      </c>
      <c r="C5" s="36" t="s">
        <v>15</v>
      </c>
      <c r="D5" s="37" t="s">
        <v>16</v>
      </c>
      <c r="E5" s="38" t="s">
        <v>17</v>
      </c>
    </row>
    <row r="6" spans="1:8" ht="18.75" customHeight="1">
      <c r="A6" s="39" t="s">
        <v>18</v>
      </c>
      <c r="B6" s="40" t="s">
        <v>19</v>
      </c>
      <c r="C6" s="846" t="s">
        <v>20</v>
      </c>
      <c r="D6" s="41" t="s">
        <v>21</v>
      </c>
      <c r="E6" s="43">
        <v>97850</v>
      </c>
      <c r="H6" t="s">
        <v>19</v>
      </c>
    </row>
    <row r="7" spans="1:8" ht="18.75" customHeight="1">
      <c r="A7" s="45" t="s">
        <v>18</v>
      </c>
      <c r="B7" s="46" t="s">
        <v>19</v>
      </c>
      <c r="C7" s="843"/>
      <c r="D7" s="47" t="s">
        <v>22</v>
      </c>
      <c r="E7" s="49">
        <v>107290</v>
      </c>
      <c r="H7" t="s">
        <v>23</v>
      </c>
    </row>
    <row r="8" spans="1:8" ht="18.75" customHeight="1">
      <c r="A8" s="45" t="s">
        <v>18</v>
      </c>
      <c r="B8" s="46" t="s">
        <v>23</v>
      </c>
      <c r="C8" s="843" t="s">
        <v>20</v>
      </c>
      <c r="D8" s="47" t="s">
        <v>21</v>
      </c>
      <c r="E8" s="49">
        <v>60520</v>
      </c>
      <c r="H8" t="s">
        <v>24</v>
      </c>
    </row>
    <row r="9" spans="1:8" ht="18.75" customHeight="1">
      <c r="A9" s="45" t="s">
        <v>18</v>
      </c>
      <c r="B9" s="46" t="s">
        <v>23</v>
      </c>
      <c r="C9" s="843"/>
      <c r="D9" s="47" t="s">
        <v>22</v>
      </c>
      <c r="E9" s="49">
        <v>69960</v>
      </c>
      <c r="H9" t="s">
        <v>25</v>
      </c>
    </row>
    <row r="10" spans="1:8" ht="18.75" customHeight="1">
      <c r="A10" s="45" t="s">
        <v>18</v>
      </c>
      <c r="B10" s="46" t="s">
        <v>24</v>
      </c>
      <c r="C10" s="843" t="s">
        <v>20</v>
      </c>
      <c r="D10" s="47" t="s">
        <v>21</v>
      </c>
      <c r="E10" s="49">
        <v>47270</v>
      </c>
      <c r="H10" t="s">
        <v>26</v>
      </c>
    </row>
    <row r="11" spans="1:8" ht="18.75" customHeight="1">
      <c r="A11" s="45" t="s">
        <v>18</v>
      </c>
      <c r="B11" s="46" t="s">
        <v>24</v>
      </c>
      <c r="C11" s="843"/>
      <c r="D11" s="47" t="s">
        <v>22</v>
      </c>
      <c r="E11" s="49">
        <v>56710</v>
      </c>
      <c r="H11" t="s">
        <v>27</v>
      </c>
    </row>
    <row r="12" spans="1:8" ht="18.75" customHeight="1">
      <c r="A12" s="45" t="s">
        <v>18</v>
      </c>
      <c r="B12" s="46" t="s">
        <v>25</v>
      </c>
      <c r="C12" s="843" t="s">
        <v>20</v>
      </c>
      <c r="D12" s="47" t="s">
        <v>21</v>
      </c>
      <c r="E12" s="49">
        <v>42020</v>
      </c>
      <c r="H12" t="s">
        <v>28</v>
      </c>
    </row>
    <row r="13" spans="1:8" ht="18.75" customHeight="1">
      <c r="A13" s="45" t="s">
        <v>18</v>
      </c>
      <c r="B13" s="46" t="s">
        <v>25</v>
      </c>
      <c r="C13" s="843"/>
      <c r="D13" s="47" t="s">
        <v>22</v>
      </c>
      <c r="E13" s="49">
        <v>51460</v>
      </c>
      <c r="H13" t="s">
        <v>29</v>
      </c>
    </row>
    <row r="14" spans="1:8" ht="18.75" customHeight="1">
      <c r="A14" s="45" t="s">
        <v>18</v>
      </c>
      <c r="B14" s="46" t="s">
        <v>26</v>
      </c>
      <c r="C14" s="843" t="s">
        <v>20</v>
      </c>
      <c r="D14" s="47" t="s">
        <v>21</v>
      </c>
      <c r="E14" s="49">
        <v>37360</v>
      </c>
      <c r="H14" t="s">
        <v>30</v>
      </c>
    </row>
    <row r="15" spans="1:8" ht="18.75" customHeight="1">
      <c r="A15" s="45" t="s">
        <v>18</v>
      </c>
      <c r="B15" s="46" t="s">
        <v>26</v>
      </c>
      <c r="C15" s="843"/>
      <c r="D15" s="47" t="s">
        <v>22</v>
      </c>
      <c r="E15" s="49">
        <v>46800</v>
      </c>
      <c r="H15" t="s">
        <v>31</v>
      </c>
    </row>
    <row r="16" spans="1:8" ht="18.75" customHeight="1">
      <c r="A16" s="45" t="s">
        <v>18</v>
      </c>
      <c r="B16" s="46" t="s">
        <v>27</v>
      </c>
      <c r="C16" s="843" t="s">
        <v>20</v>
      </c>
      <c r="D16" s="47" t="s">
        <v>21</v>
      </c>
      <c r="E16" s="49">
        <v>34600</v>
      </c>
      <c r="H16" t="s">
        <v>32</v>
      </c>
    </row>
    <row r="17" spans="1:8" ht="18.75" customHeight="1">
      <c r="A17" s="45" t="s">
        <v>18</v>
      </c>
      <c r="B17" s="46" t="s">
        <v>27</v>
      </c>
      <c r="C17" s="843"/>
      <c r="D17" s="47" t="s">
        <v>22</v>
      </c>
      <c r="E17" s="49">
        <v>44040</v>
      </c>
      <c r="H17" t="s">
        <v>33</v>
      </c>
    </row>
    <row r="18" spans="1:8" ht="18.75" customHeight="1">
      <c r="A18" s="45" t="s">
        <v>18</v>
      </c>
      <c r="B18" s="46" t="s">
        <v>28</v>
      </c>
      <c r="C18" s="843" t="s">
        <v>20</v>
      </c>
      <c r="D18" s="47" t="s">
        <v>21</v>
      </c>
      <c r="E18" s="49">
        <v>32730</v>
      </c>
      <c r="H18" t="s">
        <v>34</v>
      </c>
    </row>
    <row r="19" spans="1:8" ht="18.75" customHeight="1">
      <c r="A19" s="45" t="s">
        <v>18</v>
      </c>
      <c r="B19" s="46" t="s">
        <v>28</v>
      </c>
      <c r="C19" s="843"/>
      <c r="D19" s="47" t="s">
        <v>22</v>
      </c>
      <c r="E19" s="49">
        <v>42170</v>
      </c>
      <c r="H19" t="s">
        <v>35</v>
      </c>
    </row>
    <row r="20" spans="1:8" ht="18.75" customHeight="1">
      <c r="A20" s="45" t="s">
        <v>18</v>
      </c>
      <c r="B20" s="46" t="s">
        <v>29</v>
      </c>
      <c r="C20" s="843" t="s">
        <v>20</v>
      </c>
      <c r="D20" s="47" t="s">
        <v>21</v>
      </c>
      <c r="E20" s="49">
        <v>32070</v>
      </c>
      <c r="H20" t="s">
        <v>36</v>
      </c>
    </row>
    <row r="21" spans="1:8" ht="18.75" customHeight="1">
      <c r="A21" s="45" t="s">
        <v>18</v>
      </c>
      <c r="B21" s="46" t="s">
        <v>29</v>
      </c>
      <c r="C21" s="843"/>
      <c r="D21" s="47" t="s">
        <v>22</v>
      </c>
      <c r="E21" s="49">
        <v>41510</v>
      </c>
      <c r="H21" t="s">
        <v>37</v>
      </c>
    </row>
    <row r="22" spans="1:8" ht="18.75" customHeight="1">
      <c r="A22" s="45" t="s">
        <v>18</v>
      </c>
      <c r="B22" s="46" t="s">
        <v>30</v>
      </c>
      <c r="C22" s="843" t="s">
        <v>20</v>
      </c>
      <c r="D22" s="47" t="s">
        <v>21</v>
      </c>
      <c r="E22" s="49">
        <v>31010</v>
      </c>
      <c r="H22" t="s">
        <v>38</v>
      </c>
    </row>
    <row r="23" spans="1:8" ht="18.75" customHeight="1">
      <c r="A23" s="45" t="s">
        <v>18</v>
      </c>
      <c r="B23" s="46" t="s">
        <v>30</v>
      </c>
      <c r="C23" s="843"/>
      <c r="D23" s="47" t="s">
        <v>22</v>
      </c>
      <c r="E23" s="49">
        <v>40450</v>
      </c>
    </row>
    <row r="24" spans="1:8" ht="18.75" customHeight="1">
      <c r="A24" s="45" t="s">
        <v>18</v>
      </c>
      <c r="B24" s="46" t="s">
        <v>31</v>
      </c>
      <c r="C24" s="843" t="s">
        <v>20</v>
      </c>
      <c r="D24" s="47" t="s">
        <v>21</v>
      </c>
      <c r="E24" s="49">
        <v>30160</v>
      </c>
    </row>
    <row r="25" spans="1:8" ht="18.75" customHeight="1">
      <c r="A25" s="45" t="s">
        <v>18</v>
      </c>
      <c r="B25" s="46" t="s">
        <v>31</v>
      </c>
      <c r="C25" s="843"/>
      <c r="D25" s="47" t="s">
        <v>22</v>
      </c>
      <c r="E25" s="49">
        <v>39600</v>
      </c>
    </row>
    <row r="26" spans="1:8" ht="18.75" customHeight="1">
      <c r="A26" s="45" t="s">
        <v>18</v>
      </c>
      <c r="B26" s="46" t="s">
        <v>32</v>
      </c>
      <c r="C26" s="843" t="s">
        <v>20</v>
      </c>
      <c r="D26" s="47" t="s">
        <v>21</v>
      </c>
      <c r="E26" s="49">
        <v>29500</v>
      </c>
    </row>
    <row r="27" spans="1:8" ht="18.75" customHeight="1">
      <c r="A27" s="45" t="s">
        <v>18</v>
      </c>
      <c r="B27" s="46" t="s">
        <v>32</v>
      </c>
      <c r="C27" s="843"/>
      <c r="D27" s="47" t="s">
        <v>22</v>
      </c>
      <c r="E27" s="49">
        <v>38940</v>
      </c>
    </row>
    <row r="28" spans="1:8" ht="18.75" customHeight="1">
      <c r="A28" s="45" t="s">
        <v>18</v>
      </c>
      <c r="B28" s="46" t="s">
        <v>33</v>
      </c>
      <c r="C28" s="843" t="s">
        <v>20</v>
      </c>
      <c r="D28" s="47" t="s">
        <v>21</v>
      </c>
      <c r="E28" s="49">
        <v>28500</v>
      </c>
    </row>
    <row r="29" spans="1:8" ht="18.75" customHeight="1">
      <c r="A29" s="45" t="s">
        <v>18</v>
      </c>
      <c r="B29" s="46" t="s">
        <v>33</v>
      </c>
      <c r="C29" s="843"/>
      <c r="D29" s="47" t="s">
        <v>22</v>
      </c>
      <c r="E29" s="49">
        <v>37940</v>
      </c>
    </row>
    <row r="30" spans="1:8" ht="18.75" customHeight="1">
      <c r="A30" s="45" t="s">
        <v>18</v>
      </c>
      <c r="B30" s="46" t="s">
        <v>34</v>
      </c>
      <c r="C30" s="843" t="s">
        <v>20</v>
      </c>
      <c r="D30" s="47" t="s">
        <v>21</v>
      </c>
      <c r="E30" s="49">
        <v>27770</v>
      </c>
    </row>
    <row r="31" spans="1:8" ht="18.75" customHeight="1">
      <c r="A31" s="45" t="s">
        <v>18</v>
      </c>
      <c r="B31" s="46" t="s">
        <v>34</v>
      </c>
      <c r="C31" s="843"/>
      <c r="D31" s="47" t="s">
        <v>22</v>
      </c>
      <c r="E31" s="49">
        <v>37210</v>
      </c>
    </row>
    <row r="32" spans="1:8" ht="18.75" customHeight="1">
      <c r="A32" s="45" t="s">
        <v>18</v>
      </c>
      <c r="B32" s="46" t="s">
        <v>35</v>
      </c>
      <c r="C32" s="843" t="s">
        <v>20</v>
      </c>
      <c r="D32" s="47" t="s">
        <v>21</v>
      </c>
      <c r="E32" s="49">
        <v>27230</v>
      </c>
    </row>
    <row r="33" spans="1:5" ht="18.75" customHeight="1">
      <c r="A33" s="45" t="s">
        <v>18</v>
      </c>
      <c r="B33" s="46" t="s">
        <v>35</v>
      </c>
      <c r="C33" s="843"/>
      <c r="D33" s="47" t="s">
        <v>22</v>
      </c>
      <c r="E33" s="49">
        <v>36670</v>
      </c>
    </row>
    <row r="34" spans="1:5" ht="18.75" customHeight="1">
      <c r="A34" s="45" t="s">
        <v>18</v>
      </c>
      <c r="B34" s="46" t="s">
        <v>36</v>
      </c>
      <c r="C34" s="843" t="s">
        <v>20</v>
      </c>
      <c r="D34" s="47" t="s">
        <v>21</v>
      </c>
      <c r="E34" s="49">
        <v>26820</v>
      </c>
    </row>
    <row r="35" spans="1:5" ht="18.75" customHeight="1">
      <c r="A35" s="45" t="s">
        <v>18</v>
      </c>
      <c r="B35" s="46" t="s">
        <v>36</v>
      </c>
      <c r="C35" s="843"/>
      <c r="D35" s="47" t="s">
        <v>22</v>
      </c>
      <c r="E35" s="49">
        <v>36260</v>
      </c>
    </row>
    <row r="36" spans="1:5" ht="18.75" customHeight="1">
      <c r="A36" s="45" t="s">
        <v>18</v>
      </c>
      <c r="B36" s="46" t="s">
        <v>37</v>
      </c>
      <c r="C36" s="843" t="s">
        <v>20</v>
      </c>
      <c r="D36" s="47" t="s">
        <v>21</v>
      </c>
      <c r="E36" s="49">
        <v>26480</v>
      </c>
    </row>
    <row r="37" spans="1:5" ht="18.75" customHeight="1">
      <c r="A37" s="45" t="s">
        <v>18</v>
      </c>
      <c r="B37" s="46" t="s">
        <v>37</v>
      </c>
      <c r="C37" s="843"/>
      <c r="D37" s="47" t="s">
        <v>22</v>
      </c>
      <c r="E37" s="49">
        <v>35920</v>
      </c>
    </row>
    <row r="38" spans="1:5" ht="18.75" customHeight="1">
      <c r="A38" s="45" t="s">
        <v>18</v>
      </c>
      <c r="B38" s="46" t="s">
        <v>38</v>
      </c>
      <c r="C38" s="843" t="s">
        <v>20</v>
      </c>
      <c r="D38" s="47" t="s">
        <v>21</v>
      </c>
      <c r="E38" s="49">
        <v>26210</v>
      </c>
    </row>
    <row r="39" spans="1:5" ht="18.75" customHeight="1" thickBot="1">
      <c r="A39" s="45" t="s">
        <v>18</v>
      </c>
      <c r="B39" s="52" t="s">
        <v>38</v>
      </c>
      <c r="C39" s="847"/>
      <c r="D39" s="54" t="s">
        <v>22</v>
      </c>
      <c r="E39" s="56">
        <v>35650</v>
      </c>
    </row>
    <row r="40" spans="1:5" ht="18.75" customHeight="1">
      <c r="A40" s="57" t="s">
        <v>39</v>
      </c>
      <c r="B40" s="40" t="s">
        <v>19</v>
      </c>
      <c r="C40" s="842" t="s">
        <v>20</v>
      </c>
      <c r="D40" s="58" t="s">
        <v>21</v>
      </c>
      <c r="E40" s="59">
        <v>95240</v>
      </c>
    </row>
    <row r="41" spans="1:5" ht="18.75" customHeight="1">
      <c r="A41" s="45" t="s">
        <v>39</v>
      </c>
      <c r="B41" s="46" t="s">
        <v>19</v>
      </c>
      <c r="C41" s="843"/>
      <c r="D41" s="47" t="s">
        <v>22</v>
      </c>
      <c r="E41" s="49">
        <v>104390</v>
      </c>
    </row>
    <row r="42" spans="1:5" ht="18.75" customHeight="1">
      <c r="A42" s="45" t="s">
        <v>39</v>
      </c>
      <c r="B42" s="46" t="s">
        <v>23</v>
      </c>
      <c r="C42" s="843" t="s">
        <v>20</v>
      </c>
      <c r="D42" s="47" t="s">
        <v>21</v>
      </c>
      <c r="E42" s="49">
        <v>58950</v>
      </c>
    </row>
    <row r="43" spans="1:5" ht="18.75" customHeight="1">
      <c r="A43" s="45" t="s">
        <v>39</v>
      </c>
      <c r="B43" s="46" t="s">
        <v>23</v>
      </c>
      <c r="C43" s="843"/>
      <c r="D43" s="47" t="s">
        <v>22</v>
      </c>
      <c r="E43" s="49">
        <v>68100</v>
      </c>
    </row>
    <row r="44" spans="1:5" ht="18.75" customHeight="1">
      <c r="A44" s="45" t="s">
        <v>39</v>
      </c>
      <c r="B44" s="46" t="s">
        <v>24</v>
      </c>
      <c r="C44" s="843" t="s">
        <v>20</v>
      </c>
      <c r="D44" s="47" t="s">
        <v>21</v>
      </c>
      <c r="E44" s="49">
        <v>46060</v>
      </c>
    </row>
    <row r="45" spans="1:5" ht="18.75" customHeight="1">
      <c r="A45" s="45" t="s">
        <v>39</v>
      </c>
      <c r="B45" s="46" t="s">
        <v>24</v>
      </c>
      <c r="C45" s="843"/>
      <c r="D45" s="47" t="s">
        <v>22</v>
      </c>
      <c r="E45" s="49">
        <v>55210</v>
      </c>
    </row>
    <row r="46" spans="1:5" ht="18.75" customHeight="1">
      <c r="A46" s="45" t="s">
        <v>39</v>
      </c>
      <c r="B46" s="46" t="s">
        <v>25</v>
      </c>
      <c r="C46" s="843" t="s">
        <v>20</v>
      </c>
      <c r="D46" s="47" t="s">
        <v>21</v>
      </c>
      <c r="E46" s="49">
        <v>40950</v>
      </c>
    </row>
    <row r="47" spans="1:5" ht="18.75" customHeight="1">
      <c r="A47" s="45" t="s">
        <v>39</v>
      </c>
      <c r="B47" s="46" t="s">
        <v>25</v>
      </c>
      <c r="C47" s="843"/>
      <c r="D47" s="47" t="s">
        <v>22</v>
      </c>
      <c r="E47" s="49">
        <v>50100</v>
      </c>
    </row>
    <row r="48" spans="1:5" ht="18.75" customHeight="1">
      <c r="A48" s="45" t="s">
        <v>39</v>
      </c>
      <c r="B48" s="46" t="s">
        <v>26</v>
      </c>
      <c r="C48" s="843" t="s">
        <v>20</v>
      </c>
      <c r="D48" s="47" t="s">
        <v>21</v>
      </c>
      <c r="E48" s="49">
        <v>36410</v>
      </c>
    </row>
    <row r="49" spans="1:5" ht="18.75" customHeight="1">
      <c r="A49" s="45" t="s">
        <v>39</v>
      </c>
      <c r="B49" s="46" t="s">
        <v>26</v>
      </c>
      <c r="C49" s="843"/>
      <c r="D49" s="47" t="s">
        <v>22</v>
      </c>
      <c r="E49" s="49">
        <v>45560</v>
      </c>
    </row>
    <row r="50" spans="1:5" ht="18.75" customHeight="1">
      <c r="A50" s="45" t="s">
        <v>39</v>
      </c>
      <c r="B50" s="46" t="s">
        <v>27</v>
      </c>
      <c r="C50" s="843" t="s">
        <v>20</v>
      </c>
      <c r="D50" s="47" t="s">
        <v>21</v>
      </c>
      <c r="E50" s="49">
        <v>33730</v>
      </c>
    </row>
    <row r="51" spans="1:5" ht="18.75" customHeight="1">
      <c r="A51" s="45" t="s">
        <v>39</v>
      </c>
      <c r="B51" s="46" t="s">
        <v>27</v>
      </c>
      <c r="C51" s="843"/>
      <c r="D51" s="47" t="s">
        <v>22</v>
      </c>
      <c r="E51" s="49">
        <v>42880</v>
      </c>
    </row>
    <row r="52" spans="1:5" ht="18.75" customHeight="1">
      <c r="A52" s="45" t="s">
        <v>39</v>
      </c>
      <c r="B52" s="46" t="s">
        <v>28</v>
      </c>
      <c r="C52" s="843" t="s">
        <v>20</v>
      </c>
      <c r="D52" s="47" t="s">
        <v>21</v>
      </c>
      <c r="E52" s="49">
        <v>31910</v>
      </c>
    </row>
    <row r="53" spans="1:5" ht="18.75" customHeight="1">
      <c r="A53" s="45" t="s">
        <v>39</v>
      </c>
      <c r="B53" s="46" t="s">
        <v>28</v>
      </c>
      <c r="C53" s="843"/>
      <c r="D53" s="47" t="s">
        <v>22</v>
      </c>
      <c r="E53" s="49">
        <v>41060</v>
      </c>
    </row>
    <row r="54" spans="1:5" ht="18.75" customHeight="1">
      <c r="A54" s="45" t="s">
        <v>39</v>
      </c>
      <c r="B54" s="46" t="s">
        <v>29</v>
      </c>
      <c r="C54" s="843" t="s">
        <v>20</v>
      </c>
      <c r="D54" s="47" t="s">
        <v>21</v>
      </c>
      <c r="E54" s="49">
        <v>31280</v>
      </c>
    </row>
    <row r="55" spans="1:5" ht="18.75" customHeight="1">
      <c r="A55" s="45" t="s">
        <v>39</v>
      </c>
      <c r="B55" s="46" t="s">
        <v>29</v>
      </c>
      <c r="C55" s="843"/>
      <c r="D55" s="47" t="s">
        <v>22</v>
      </c>
      <c r="E55" s="49">
        <v>40430</v>
      </c>
    </row>
    <row r="56" spans="1:5" ht="18.75" customHeight="1">
      <c r="A56" s="45" t="s">
        <v>39</v>
      </c>
      <c r="B56" s="46" t="s">
        <v>30</v>
      </c>
      <c r="C56" s="843" t="s">
        <v>20</v>
      </c>
      <c r="D56" s="47" t="s">
        <v>21</v>
      </c>
      <c r="E56" s="49">
        <v>30250</v>
      </c>
    </row>
    <row r="57" spans="1:5" ht="18.75" customHeight="1">
      <c r="A57" s="45" t="s">
        <v>39</v>
      </c>
      <c r="B57" s="46" t="s">
        <v>30</v>
      </c>
      <c r="C57" s="843"/>
      <c r="D57" s="47" t="s">
        <v>22</v>
      </c>
      <c r="E57" s="49">
        <v>39400</v>
      </c>
    </row>
    <row r="58" spans="1:5" ht="18.75" customHeight="1">
      <c r="A58" s="45" t="s">
        <v>39</v>
      </c>
      <c r="B58" s="46" t="s">
        <v>31</v>
      </c>
      <c r="C58" s="843" t="s">
        <v>20</v>
      </c>
      <c r="D58" s="47" t="s">
        <v>21</v>
      </c>
      <c r="E58" s="49">
        <v>29420</v>
      </c>
    </row>
    <row r="59" spans="1:5" ht="18.75" customHeight="1">
      <c r="A59" s="45" t="s">
        <v>39</v>
      </c>
      <c r="B59" s="46" t="s">
        <v>31</v>
      </c>
      <c r="C59" s="843"/>
      <c r="D59" s="47" t="s">
        <v>22</v>
      </c>
      <c r="E59" s="49">
        <v>38570</v>
      </c>
    </row>
    <row r="60" spans="1:5" ht="18.75" customHeight="1">
      <c r="A60" s="45" t="s">
        <v>39</v>
      </c>
      <c r="B60" s="46" t="s">
        <v>32</v>
      </c>
      <c r="C60" s="843" t="s">
        <v>20</v>
      </c>
      <c r="D60" s="47" t="s">
        <v>21</v>
      </c>
      <c r="E60" s="49">
        <v>28780</v>
      </c>
    </row>
    <row r="61" spans="1:5" ht="18.75" customHeight="1">
      <c r="A61" s="45" t="s">
        <v>39</v>
      </c>
      <c r="B61" s="46" t="s">
        <v>32</v>
      </c>
      <c r="C61" s="843"/>
      <c r="D61" s="47" t="s">
        <v>22</v>
      </c>
      <c r="E61" s="49">
        <v>37930</v>
      </c>
    </row>
    <row r="62" spans="1:5" ht="18.75" customHeight="1">
      <c r="A62" s="45" t="s">
        <v>39</v>
      </c>
      <c r="B62" s="46" t="s">
        <v>33</v>
      </c>
      <c r="C62" s="843" t="s">
        <v>20</v>
      </c>
      <c r="D62" s="47" t="s">
        <v>21</v>
      </c>
      <c r="E62" s="49">
        <v>27800</v>
      </c>
    </row>
    <row r="63" spans="1:5" ht="18.75" customHeight="1">
      <c r="A63" s="45" t="s">
        <v>39</v>
      </c>
      <c r="B63" s="46" t="s">
        <v>33</v>
      </c>
      <c r="C63" s="843"/>
      <c r="D63" s="47" t="s">
        <v>22</v>
      </c>
      <c r="E63" s="49">
        <v>36950</v>
      </c>
    </row>
    <row r="64" spans="1:5" ht="18.75" customHeight="1">
      <c r="A64" s="45" t="s">
        <v>39</v>
      </c>
      <c r="B64" s="46" t="s">
        <v>34</v>
      </c>
      <c r="C64" s="843" t="s">
        <v>20</v>
      </c>
      <c r="D64" s="47" t="s">
        <v>21</v>
      </c>
      <c r="E64" s="49">
        <v>27080</v>
      </c>
    </row>
    <row r="65" spans="1:5" ht="18.75" customHeight="1">
      <c r="A65" s="45" t="s">
        <v>39</v>
      </c>
      <c r="B65" s="46" t="s">
        <v>34</v>
      </c>
      <c r="C65" s="843"/>
      <c r="D65" s="47" t="s">
        <v>22</v>
      </c>
      <c r="E65" s="49">
        <v>36230</v>
      </c>
    </row>
    <row r="66" spans="1:5" ht="18.75" customHeight="1">
      <c r="A66" s="45" t="s">
        <v>39</v>
      </c>
      <c r="B66" s="46" t="s">
        <v>35</v>
      </c>
      <c r="C66" s="843" t="s">
        <v>20</v>
      </c>
      <c r="D66" s="47" t="s">
        <v>21</v>
      </c>
      <c r="E66" s="49">
        <v>26560</v>
      </c>
    </row>
    <row r="67" spans="1:5" ht="18.75" customHeight="1">
      <c r="A67" s="45" t="s">
        <v>39</v>
      </c>
      <c r="B67" s="46" t="s">
        <v>35</v>
      </c>
      <c r="C67" s="843"/>
      <c r="D67" s="47" t="s">
        <v>22</v>
      </c>
      <c r="E67" s="49">
        <v>35710</v>
      </c>
    </row>
    <row r="68" spans="1:5" ht="18.75" customHeight="1">
      <c r="A68" s="45" t="s">
        <v>39</v>
      </c>
      <c r="B68" s="46" t="s">
        <v>36</v>
      </c>
      <c r="C68" s="843" t="s">
        <v>20</v>
      </c>
      <c r="D68" s="47" t="s">
        <v>21</v>
      </c>
      <c r="E68" s="49">
        <v>26150</v>
      </c>
    </row>
    <row r="69" spans="1:5" ht="18.75" customHeight="1">
      <c r="A69" s="45" t="s">
        <v>39</v>
      </c>
      <c r="B69" s="46" t="s">
        <v>36</v>
      </c>
      <c r="C69" s="843"/>
      <c r="D69" s="47" t="s">
        <v>22</v>
      </c>
      <c r="E69" s="49">
        <v>35300</v>
      </c>
    </row>
    <row r="70" spans="1:5" ht="18.75" customHeight="1">
      <c r="A70" s="45" t="s">
        <v>39</v>
      </c>
      <c r="B70" s="46" t="s">
        <v>37</v>
      </c>
      <c r="C70" s="843" t="s">
        <v>20</v>
      </c>
      <c r="D70" s="47" t="s">
        <v>21</v>
      </c>
      <c r="E70" s="49">
        <v>25830</v>
      </c>
    </row>
    <row r="71" spans="1:5" ht="18.75" customHeight="1">
      <c r="A71" s="45" t="s">
        <v>39</v>
      </c>
      <c r="B71" s="46" t="s">
        <v>37</v>
      </c>
      <c r="C71" s="843"/>
      <c r="D71" s="47" t="s">
        <v>22</v>
      </c>
      <c r="E71" s="49">
        <v>34980</v>
      </c>
    </row>
    <row r="72" spans="1:5" ht="18.75" customHeight="1">
      <c r="A72" s="45" t="s">
        <v>39</v>
      </c>
      <c r="B72" s="46" t="s">
        <v>38</v>
      </c>
      <c r="C72" s="843" t="s">
        <v>20</v>
      </c>
      <c r="D72" s="47" t="s">
        <v>21</v>
      </c>
      <c r="E72" s="49">
        <v>25560</v>
      </c>
    </row>
    <row r="73" spans="1:5" ht="18.75" customHeight="1" thickBot="1">
      <c r="A73" s="45" t="s">
        <v>39</v>
      </c>
      <c r="B73" s="52" t="s">
        <v>38</v>
      </c>
      <c r="C73" s="848"/>
      <c r="D73" s="61" t="s">
        <v>22</v>
      </c>
      <c r="E73" s="63">
        <v>34710</v>
      </c>
    </row>
    <row r="74" spans="1:5" ht="18.75" customHeight="1">
      <c r="A74" s="39" t="s">
        <v>40</v>
      </c>
      <c r="B74" s="40" t="s">
        <v>19</v>
      </c>
      <c r="C74" s="846" t="s">
        <v>20</v>
      </c>
      <c r="D74" s="41" t="s">
        <v>21</v>
      </c>
      <c r="E74" s="43">
        <v>94580</v>
      </c>
    </row>
    <row r="75" spans="1:5" ht="18.75" customHeight="1">
      <c r="A75" s="45" t="s">
        <v>40</v>
      </c>
      <c r="B75" s="46" t="s">
        <v>19</v>
      </c>
      <c r="C75" s="843"/>
      <c r="D75" s="47" t="s">
        <v>22</v>
      </c>
      <c r="E75" s="49">
        <v>103660</v>
      </c>
    </row>
    <row r="76" spans="1:5" ht="18.75" customHeight="1">
      <c r="A76" s="45" t="s">
        <v>40</v>
      </c>
      <c r="B76" s="46" t="s">
        <v>23</v>
      </c>
      <c r="C76" s="843" t="s">
        <v>20</v>
      </c>
      <c r="D76" s="47" t="s">
        <v>21</v>
      </c>
      <c r="E76" s="49">
        <v>58560</v>
      </c>
    </row>
    <row r="77" spans="1:5" ht="18.75" customHeight="1">
      <c r="A77" s="45" t="s">
        <v>40</v>
      </c>
      <c r="B77" s="46" t="s">
        <v>23</v>
      </c>
      <c r="C77" s="843"/>
      <c r="D77" s="47" t="s">
        <v>22</v>
      </c>
      <c r="E77" s="49">
        <v>67640</v>
      </c>
    </row>
    <row r="78" spans="1:5" ht="18.75" customHeight="1">
      <c r="A78" s="45" t="s">
        <v>40</v>
      </c>
      <c r="B78" s="46" t="s">
        <v>24</v>
      </c>
      <c r="C78" s="843" t="s">
        <v>20</v>
      </c>
      <c r="D78" s="47" t="s">
        <v>21</v>
      </c>
      <c r="E78" s="49">
        <v>45760</v>
      </c>
    </row>
    <row r="79" spans="1:5" ht="18.75" customHeight="1">
      <c r="A79" s="45" t="s">
        <v>40</v>
      </c>
      <c r="B79" s="46" t="s">
        <v>24</v>
      </c>
      <c r="C79" s="843"/>
      <c r="D79" s="47" t="s">
        <v>22</v>
      </c>
      <c r="E79" s="49">
        <v>54840</v>
      </c>
    </row>
    <row r="80" spans="1:5" ht="18.75" customHeight="1">
      <c r="A80" s="45" t="s">
        <v>40</v>
      </c>
      <c r="B80" s="46" t="s">
        <v>25</v>
      </c>
      <c r="C80" s="843" t="s">
        <v>20</v>
      </c>
      <c r="D80" s="47" t="s">
        <v>21</v>
      </c>
      <c r="E80" s="49">
        <v>40690</v>
      </c>
    </row>
    <row r="81" spans="1:5" ht="18.75" customHeight="1">
      <c r="A81" s="45" t="s">
        <v>40</v>
      </c>
      <c r="B81" s="46" t="s">
        <v>25</v>
      </c>
      <c r="C81" s="843"/>
      <c r="D81" s="47" t="s">
        <v>22</v>
      </c>
      <c r="E81" s="49">
        <v>49770</v>
      </c>
    </row>
    <row r="82" spans="1:5" ht="18.75" customHeight="1">
      <c r="A82" s="45" t="s">
        <v>40</v>
      </c>
      <c r="B82" s="46" t="s">
        <v>26</v>
      </c>
      <c r="C82" s="843" t="s">
        <v>20</v>
      </c>
      <c r="D82" s="47" t="s">
        <v>21</v>
      </c>
      <c r="E82" s="49">
        <v>36180</v>
      </c>
    </row>
    <row r="83" spans="1:5" ht="18.75" customHeight="1">
      <c r="A83" s="45" t="s">
        <v>40</v>
      </c>
      <c r="B83" s="46" t="s">
        <v>26</v>
      </c>
      <c r="C83" s="843"/>
      <c r="D83" s="47" t="s">
        <v>22</v>
      </c>
      <c r="E83" s="49">
        <v>45260</v>
      </c>
    </row>
    <row r="84" spans="1:5" ht="18.75" customHeight="1">
      <c r="A84" s="45" t="s">
        <v>40</v>
      </c>
      <c r="B84" s="46" t="s">
        <v>27</v>
      </c>
      <c r="C84" s="843" t="s">
        <v>20</v>
      </c>
      <c r="D84" s="47" t="s">
        <v>21</v>
      </c>
      <c r="E84" s="49">
        <v>33520</v>
      </c>
    </row>
    <row r="85" spans="1:5" ht="18.75" customHeight="1">
      <c r="A85" s="45" t="s">
        <v>40</v>
      </c>
      <c r="B85" s="46" t="s">
        <v>27</v>
      </c>
      <c r="C85" s="843"/>
      <c r="D85" s="47" t="s">
        <v>22</v>
      </c>
      <c r="E85" s="49">
        <v>42600</v>
      </c>
    </row>
    <row r="86" spans="1:5" ht="18.75" customHeight="1">
      <c r="A86" s="45" t="s">
        <v>40</v>
      </c>
      <c r="B86" s="46" t="s">
        <v>28</v>
      </c>
      <c r="C86" s="843" t="s">
        <v>20</v>
      </c>
      <c r="D86" s="47" t="s">
        <v>21</v>
      </c>
      <c r="E86" s="49">
        <v>31700</v>
      </c>
    </row>
    <row r="87" spans="1:5" ht="18.75" customHeight="1">
      <c r="A87" s="45" t="s">
        <v>40</v>
      </c>
      <c r="B87" s="46" t="s">
        <v>28</v>
      </c>
      <c r="C87" s="843"/>
      <c r="D87" s="47" t="s">
        <v>22</v>
      </c>
      <c r="E87" s="49">
        <v>40780</v>
      </c>
    </row>
    <row r="88" spans="1:5" ht="18.75" customHeight="1">
      <c r="A88" s="45" t="s">
        <v>40</v>
      </c>
      <c r="B88" s="46" t="s">
        <v>29</v>
      </c>
      <c r="C88" s="843" t="s">
        <v>20</v>
      </c>
      <c r="D88" s="47" t="s">
        <v>21</v>
      </c>
      <c r="E88" s="49">
        <v>31080</v>
      </c>
    </row>
    <row r="89" spans="1:5" ht="18.75" customHeight="1">
      <c r="A89" s="45" t="s">
        <v>40</v>
      </c>
      <c r="B89" s="46" t="s">
        <v>29</v>
      </c>
      <c r="C89" s="843"/>
      <c r="D89" s="47" t="s">
        <v>22</v>
      </c>
      <c r="E89" s="49">
        <v>40160</v>
      </c>
    </row>
    <row r="90" spans="1:5" ht="18.75" customHeight="1">
      <c r="A90" s="45" t="s">
        <v>40</v>
      </c>
      <c r="B90" s="46" t="s">
        <v>30</v>
      </c>
      <c r="C90" s="843" t="s">
        <v>20</v>
      </c>
      <c r="D90" s="47" t="s">
        <v>21</v>
      </c>
      <c r="E90" s="49">
        <v>30060</v>
      </c>
    </row>
    <row r="91" spans="1:5" ht="18.75" customHeight="1">
      <c r="A91" s="45" t="s">
        <v>40</v>
      </c>
      <c r="B91" s="46" t="s">
        <v>30</v>
      </c>
      <c r="C91" s="843"/>
      <c r="D91" s="47" t="s">
        <v>22</v>
      </c>
      <c r="E91" s="49">
        <v>39140</v>
      </c>
    </row>
    <row r="92" spans="1:5" ht="18.75" customHeight="1">
      <c r="A92" s="45" t="s">
        <v>40</v>
      </c>
      <c r="B92" s="46" t="s">
        <v>31</v>
      </c>
      <c r="C92" s="843" t="s">
        <v>20</v>
      </c>
      <c r="D92" s="47" t="s">
        <v>21</v>
      </c>
      <c r="E92" s="49">
        <v>29230</v>
      </c>
    </row>
    <row r="93" spans="1:5" ht="18.75" customHeight="1">
      <c r="A93" s="45" t="s">
        <v>40</v>
      </c>
      <c r="B93" s="46" t="s">
        <v>31</v>
      </c>
      <c r="C93" s="843"/>
      <c r="D93" s="47" t="s">
        <v>22</v>
      </c>
      <c r="E93" s="49">
        <v>38310</v>
      </c>
    </row>
    <row r="94" spans="1:5" ht="18.75" customHeight="1">
      <c r="A94" s="45" t="s">
        <v>40</v>
      </c>
      <c r="B94" s="46" t="s">
        <v>32</v>
      </c>
      <c r="C94" s="843" t="s">
        <v>20</v>
      </c>
      <c r="D94" s="47" t="s">
        <v>21</v>
      </c>
      <c r="E94" s="49">
        <v>28600</v>
      </c>
    </row>
    <row r="95" spans="1:5" ht="18.75" customHeight="1">
      <c r="A95" s="45" t="s">
        <v>40</v>
      </c>
      <c r="B95" s="46" t="s">
        <v>32</v>
      </c>
      <c r="C95" s="843"/>
      <c r="D95" s="47" t="s">
        <v>22</v>
      </c>
      <c r="E95" s="49">
        <v>37680</v>
      </c>
    </row>
    <row r="96" spans="1:5" ht="18.75" customHeight="1">
      <c r="A96" s="45" t="s">
        <v>40</v>
      </c>
      <c r="B96" s="46" t="s">
        <v>33</v>
      </c>
      <c r="C96" s="843" t="s">
        <v>20</v>
      </c>
      <c r="D96" s="47" t="s">
        <v>21</v>
      </c>
      <c r="E96" s="49">
        <v>27620</v>
      </c>
    </row>
    <row r="97" spans="1:5" ht="18.75" customHeight="1">
      <c r="A97" s="45" t="s">
        <v>40</v>
      </c>
      <c r="B97" s="46" t="s">
        <v>33</v>
      </c>
      <c r="C97" s="843"/>
      <c r="D97" s="47" t="s">
        <v>22</v>
      </c>
      <c r="E97" s="49">
        <v>36700</v>
      </c>
    </row>
    <row r="98" spans="1:5" ht="18.75" customHeight="1">
      <c r="A98" s="45" t="s">
        <v>40</v>
      </c>
      <c r="B98" s="46" t="s">
        <v>34</v>
      </c>
      <c r="C98" s="843" t="s">
        <v>20</v>
      </c>
      <c r="D98" s="47" t="s">
        <v>21</v>
      </c>
      <c r="E98" s="49">
        <v>26910</v>
      </c>
    </row>
    <row r="99" spans="1:5" ht="18.75" customHeight="1">
      <c r="A99" s="45" t="s">
        <v>40</v>
      </c>
      <c r="B99" s="46" t="s">
        <v>34</v>
      </c>
      <c r="C99" s="843"/>
      <c r="D99" s="47" t="s">
        <v>22</v>
      </c>
      <c r="E99" s="49">
        <v>35990</v>
      </c>
    </row>
    <row r="100" spans="1:5" ht="18.75" customHeight="1">
      <c r="A100" s="45" t="s">
        <v>40</v>
      </c>
      <c r="B100" s="46" t="s">
        <v>35</v>
      </c>
      <c r="C100" s="843" t="s">
        <v>20</v>
      </c>
      <c r="D100" s="47" t="s">
        <v>21</v>
      </c>
      <c r="E100" s="49">
        <v>26390</v>
      </c>
    </row>
    <row r="101" spans="1:5" ht="18.75" customHeight="1">
      <c r="A101" s="45" t="s">
        <v>40</v>
      </c>
      <c r="B101" s="46" t="s">
        <v>35</v>
      </c>
      <c r="C101" s="843"/>
      <c r="D101" s="47" t="s">
        <v>22</v>
      </c>
      <c r="E101" s="49">
        <v>35470</v>
      </c>
    </row>
    <row r="102" spans="1:5" ht="18.75" customHeight="1">
      <c r="A102" s="45" t="s">
        <v>40</v>
      </c>
      <c r="B102" s="46" t="s">
        <v>36</v>
      </c>
      <c r="C102" s="843" t="s">
        <v>20</v>
      </c>
      <c r="D102" s="47" t="s">
        <v>21</v>
      </c>
      <c r="E102" s="49">
        <v>25990</v>
      </c>
    </row>
    <row r="103" spans="1:5" ht="18.75" customHeight="1">
      <c r="A103" s="45" t="s">
        <v>40</v>
      </c>
      <c r="B103" s="46" t="s">
        <v>36</v>
      </c>
      <c r="C103" s="843"/>
      <c r="D103" s="47" t="s">
        <v>22</v>
      </c>
      <c r="E103" s="49">
        <v>35070</v>
      </c>
    </row>
    <row r="104" spans="1:5" ht="18.75" customHeight="1">
      <c r="A104" s="45" t="s">
        <v>40</v>
      </c>
      <c r="B104" s="46" t="s">
        <v>37</v>
      </c>
      <c r="C104" s="843" t="s">
        <v>20</v>
      </c>
      <c r="D104" s="47" t="s">
        <v>21</v>
      </c>
      <c r="E104" s="49">
        <v>25660</v>
      </c>
    </row>
    <row r="105" spans="1:5" ht="18.75" customHeight="1">
      <c r="A105" s="45" t="s">
        <v>40</v>
      </c>
      <c r="B105" s="46" t="s">
        <v>37</v>
      </c>
      <c r="C105" s="843"/>
      <c r="D105" s="47" t="s">
        <v>22</v>
      </c>
      <c r="E105" s="49">
        <v>34740</v>
      </c>
    </row>
    <row r="106" spans="1:5" ht="18.75" customHeight="1">
      <c r="A106" s="45" t="s">
        <v>40</v>
      </c>
      <c r="B106" s="46" t="s">
        <v>38</v>
      </c>
      <c r="C106" s="843" t="s">
        <v>20</v>
      </c>
      <c r="D106" s="47" t="s">
        <v>21</v>
      </c>
      <c r="E106" s="49">
        <v>25400</v>
      </c>
    </row>
    <row r="107" spans="1:5" ht="18.75" customHeight="1" thickBot="1">
      <c r="A107" s="45" t="s">
        <v>40</v>
      </c>
      <c r="B107" s="52" t="s">
        <v>38</v>
      </c>
      <c r="C107" s="847"/>
      <c r="D107" s="54" t="s">
        <v>22</v>
      </c>
      <c r="E107" s="56">
        <v>34480</v>
      </c>
    </row>
    <row r="108" spans="1:5" ht="18.75" customHeight="1">
      <c r="A108" s="57" t="s">
        <v>41</v>
      </c>
      <c r="B108" s="40" t="s">
        <v>19</v>
      </c>
      <c r="C108" s="842" t="s">
        <v>20</v>
      </c>
      <c r="D108" s="58" t="s">
        <v>21</v>
      </c>
      <c r="E108" s="59">
        <v>92620</v>
      </c>
    </row>
    <row r="109" spans="1:5" ht="18.75" customHeight="1">
      <c r="A109" s="45" t="s">
        <v>41</v>
      </c>
      <c r="B109" s="46" t="s">
        <v>19</v>
      </c>
      <c r="C109" s="843"/>
      <c r="D109" s="47" t="s">
        <v>22</v>
      </c>
      <c r="E109" s="49">
        <v>101480</v>
      </c>
    </row>
    <row r="110" spans="1:5" ht="18.75" customHeight="1">
      <c r="A110" s="45" t="s">
        <v>41</v>
      </c>
      <c r="B110" s="46" t="s">
        <v>23</v>
      </c>
      <c r="C110" s="843" t="s">
        <v>20</v>
      </c>
      <c r="D110" s="47" t="s">
        <v>21</v>
      </c>
      <c r="E110" s="49">
        <v>57390</v>
      </c>
    </row>
    <row r="111" spans="1:5" ht="18.75" customHeight="1">
      <c r="A111" s="45" t="s">
        <v>41</v>
      </c>
      <c r="B111" s="46" t="s">
        <v>23</v>
      </c>
      <c r="C111" s="843"/>
      <c r="D111" s="47" t="s">
        <v>22</v>
      </c>
      <c r="E111" s="49">
        <v>66250</v>
      </c>
    </row>
    <row r="112" spans="1:5" ht="18.75" customHeight="1">
      <c r="A112" s="45" t="s">
        <v>41</v>
      </c>
      <c r="B112" s="46" t="s">
        <v>24</v>
      </c>
      <c r="C112" s="843" t="s">
        <v>20</v>
      </c>
      <c r="D112" s="47" t="s">
        <v>21</v>
      </c>
      <c r="E112" s="49">
        <v>44860</v>
      </c>
    </row>
    <row r="113" spans="1:5" ht="18.75" customHeight="1">
      <c r="A113" s="45" t="s">
        <v>41</v>
      </c>
      <c r="B113" s="46" t="s">
        <v>24</v>
      </c>
      <c r="C113" s="843"/>
      <c r="D113" s="47" t="s">
        <v>22</v>
      </c>
      <c r="E113" s="49">
        <v>53720</v>
      </c>
    </row>
    <row r="114" spans="1:5" ht="18.75" customHeight="1">
      <c r="A114" s="45" t="s">
        <v>41</v>
      </c>
      <c r="B114" s="46" t="s">
        <v>25</v>
      </c>
      <c r="C114" s="843" t="s">
        <v>20</v>
      </c>
      <c r="D114" s="47" t="s">
        <v>21</v>
      </c>
      <c r="E114" s="49">
        <v>39890</v>
      </c>
    </row>
    <row r="115" spans="1:5" ht="18.75" customHeight="1">
      <c r="A115" s="45" t="s">
        <v>41</v>
      </c>
      <c r="B115" s="46" t="s">
        <v>25</v>
      </c>
      <c r="C115" s="843"/>
      <c r="D115" s="47" t="s">
        <v>22</v>
      </c>
      <c r="E115" s="49">
        <v>48750</v>
      </c>
    </row>
    <row r="116" spans="1:5" ht="18.75" customHeight="1">
      <c r="A116" s="45" t="s">
        <v>41</v>
      </c>
      <c r="B116" s="46" t="s">
        <v>26</v>
      </c>
      <c r="C116" s="843" t="s">
        <v>20</v>
      </c>
      <c r="D116" s="47" t="s">
        <v>21</v>
      </c>
      <c r="E116" s="49">
        <v>35470</v>
      </c>
    </row>
    <row r="117" spans="1:5" ht="18.75" customHeight="1">
      <c r="A117" s="45" t="s">
        <v>41</v>
      </c>
      <c r="B117" s="46" t="s">
        <v>26</v>
      </c>
      <c r="C117" s="843"/>
      <c r="D117" s="47" t="s">
        <v>22</v>
      </c>
      <c r="E117" s="49">
        <v>44330</v>
      </c>
    </row>
    <row r="118" spans="1:5" ht="18.75" customHeight="1">
      <c r="A118" s="45" t="s">
        <v>41</v>
      </c>
      <c r="B118" s="46" t="s">
        <v>27</v>
      </c>
      <c r="C118" s="843" t="s">
        <v>20</v>
      </c>
      <c r="D118" s="47" t="s">
        <v>21</v>
      </c>
      <c r="E118" s="49">
        <v>32860</v>
      </c>
    </row>
    <row r="119" spans="1:5" ht="18.75" customHeight="1">
      <c r="A119" s="45" t="s">
        <v>41</v>
      </c>
      <c r="B119" s="46" t="s">
        <v>27</v>
      </c>
      <c r="C119" s="843"/>
      <c r="D119" s="47" t="s">
        <v>22</v>
      </c>
      <c r="E119" s="49">
        <v>41720</v>
      </c>
    </row>
    <row r="120" spans="1:5" ht="18.75" customHeight="1">
      <c r="A120" s="45" t="s">
        <v>41</v>
      </c>
      <c r="B120" s="46" t="s">
        <v>28</v>
      </c>
      <c r="C120" s="843" t="s">
        <v>20</v>
      </c>
      <c r="D120" s="47" t="s">
        <v>21</v>
      </c>
      <c r="E120" s="49">
        <v>31090</v>
      </c>
    </row>
    <row r="121" spans="1:5" ht="18.75" customHeight="1">
      <c r="A121" s="45" t="s">
        <v>41</v>
      </c>
      <c r="B121" s="46" t="s">
        <v>28</v>
      </c>
      <c r="C121" s="843"/>
      <c r="D121" s="47" t="s">
        <v>22</v>
      </c>
      <c r="E121" s="49">
        <v>39950</v>
      </c>
    </row>
    <row r="122" spans="1:5" ht="18.75" customHeight="1">
      <c r="A122" s="45" t="s">
        <v>41</v>
      </c>
      <c r="B122" s="46" t="s">
        <v>29</v>
      </c>
      <c r="C122" s="843" t="s">
        <v>20</v>
      </c>
      <c r="D122" s="47" t="s">
        <v>21</v>
      </c>
      <c r="E122" s="49">
        <v>30490</v>
      </c>
    </row>
    <row r="123" spans="1:5" ht="18.75" customHeight="1">
      <c r="A123" s="45" t="s">
        <v>41</v>
      </c>
      <c r="B123" s="46" t="s">
        <v>29</v>
      </c>
      <c r="C123" s="843"/>
      <c r="D123" s="47" t="s">
        <v>22</v>
      </c>
      <c r="E123" s="49">
        <v>39350</v>
      </c>
    </row>
    <row r="124" spans="1:5" ht="18.75" customHeight="1">
      <c r="A124" s="45" t="s">
        <v>41</v>
      </c>
      <c r="B124" s="46" t="s">
        <v>30</v>
      </c>
      <c r="C124" s="843" t="s">
        <v>20</v>
      </c>
      <c r="D124" s="47" t="s">
        <v>21</v>
      </c>
      <c r="E124" s="49">
        <v>29480</v>
      </c>
    </row>
    <row r="125" spans="1:5" ht="18.75" customHeight="1">
      <c r="A125" s="45" t="s">
        <v>41</v>
      </c>
      <c r="B125" s="46" t="s">
        <v>30</v>
      </c>
      <c r="C125" s="843"/>
      <c r="D125" s="47" t="s">
        <v>22</v>
      </c>
      <c r="E125" s="49">
        <v>38340</v>
      </c>
    </row>
    <row r="126" spans="1:5" ht="18.75" customHeight="1">
      <c r="A126" s="45" t="s">
        <v>41</v>
      </c>
      <c r="B126" s="46" t="s">
        <v>31</v>
      </c>
      <c r="C126" s="843" t="s">
        <v>20</v>
      </c>
      <c r="D126" s="47" t="s">
        <v>21</v>
      </c>
      <c r="E126" s="49">
        <v>28680</v>
      </c>
    </row>
    <row r="127" spans="1:5" ht="18.75" customHeight="1">
      <c r="A127" s="45" t="s">
        <v>41</v>
      </c>
      <c r="B127" s="46" t="s">
        <v>31</v>
      </c>
      <c r="C127" s="843"/>
      <c r="D127" s="47" t="s">
        <v>22</v>
      </c>
      <c r="E127" s="49">
        <v>37540</v>
      </c>
    </row>
    <row r="128" spans="1:5" ht="18.75" customHeight="1">
      <c r="A128" s="45" t="s">
        <v>41</v>
      </c>
      <c r="B128" s="46" t="s">
        <v>32</v>
      </c>
      <c r="C128" s="843" t="s">
        <v>20</v>
      </c>
      <c r="D128" s="47" t="s">
        <v>21</v>
      </c>
      <c r="E128" s="49">
        <v>28050</v>
      </c>
    </row>
    <row r="129" spans="1:5" ht="18.75" customHeight="1">
      <c r="A129" s="45" t="s">
        <v>41</v>
      </c>
      <c r="B129" s="46" t="s">
        <v>32</v>
      </c>
      <c r="C129" s="843"/>
      <c r="D129" s="47" t="s">
        <v>22</v>
      </c>
      <c r="E129" s="49">
        <v>36910</v>
      </c>
    </row>
    <row r="130" spans="1:5" ht="18.75" customHeight="1">
      <c r="A130" s="45" t="s">
        <v>41</v>
      </c>
      <c r="B130" s="46" t="s">
        <v>33</v>
      </c>
      <c r="C130" s="843" t="s">
        <v>20</v>
      </c>
      <c r="D130" s="47" t="s">
        <v>21</v>
      </c>
      <c r="E130" s="49">
        <v>27100</v>
      </c>
    </row>
    <row r="131" spans="1:5" ht="18.75" customHeight="1">
      <c r="A131" s="45" t="s">
        <v>41</v>
      </c>
      <c r="B131" s="46" t="s">
        <v>33</v>
      </c>
      <c r="C131" s="843"/>
      <c r="D131" s="47" t="s">
        <v>22</v>
      </c>
      <c r="E131" s="49">
        <v>35960</v>
      </c>
    </row>
    <row r="132" spans="1:5" ht="18.75" customHeight="1">
      <c r="A132" s="45" t="s">
        <v>41</v>
      </c>
      <c r="B132" s="46" t="s">
        <v>34</v>
      </c>
      <c r="C132" s="843" t="s">
        <v>20</v>
      </c>
      <c r="D132" s="47" t="s">
        <v>21</v>
      </c>
      <c r="E132" s="49">
        <v>26400</v>
      </c>
    </row>
    <row r="133" spans="1:5" ht="18.75" customHeight="1">
      <c r="A133" s="45" t="s">
        <v>41</v>
      </c>
      <c r="B133" s="46" t="s">
        <v>34</v>
      </c>
      <c r="C133" s="843"/>
      <c r="D133" s="47" t="s">
        <v>22</v>
      </c>
      <c r="E133" s="49">
        <v>35260</v>
      </c>
    </row>
    <row r="134" spans="1:5" ht="18.75" customHeight="1">
      <c r="A134" s="45" t="s">
        <v>41</v>
      </c>
      <c r="B134" s="46" t="s">
        <v>35</v>
      </c>
      <c r="C134" s="843" t="s">
        <v>20</v>
      </c>
      <c r="D134" s="47" t="s">
        <v>21</v>
      </c>
      <c r="E134" s="49">
        <v>25890</v>
      </c>
    </row>
    <row r="135" spans="1:5" ht="18.75" customHeight="1">
      <c r="A135" s="45" t="s">
        <v>41</v>
      </c>
      <c r="B135" s="46" t="s">
        <v>35</v>
      </c>
      <c r="C135" s="843"/>
      <c r="D135" s="47" t="s">
        <v>22</v>
      </c>
      <c r="E135" s="49">
        <v>34750</v>
      </c>
    </row>
    <row r="136" spans="1:5" ht="18.75" customHeight="1">
      <c r="A136" s="45" t="s">
        <v>41</v>
      </c>
      <c r="B136" s="46" t="s">
        <v>36</v>
      </c>
      <c r="C136" s="843" t="s">
        <v>20</v>
      </c>
      <c r="D136" s="47" t="s">
        <v>21</v>
      </c>
      <c r="E136" s="49">
        <v>25490</v>
      </c>
    </row>
    <row r="137" spans="1:5" ht="18.75" customHeight="1">
      <c r="A137" s="45" t="s">
        <v>41</v>
      </c>
      <c r="B137" s="46" t="s">
        <v>36</v>
      </c>
      <c r="C137" s="843"/>
      <c r="D137" s="47" t="s">
        <v>22</v>
      </c>
      <c r="E137" s="49">
        <v>34350</v>
      </c>
    </row>
    <row r="138" spans="1:5" ht="18.75" customHeight="1">
      <c r="A138" s="45" t="s">
        <v>41</v>
      </c>
      <c r="B138" s="46" t="s">
        <v>37</v>
      </c>
      <c r="C138" s="843" t="s">
        <v>20</v>
      </c>
      <c r="D138" s="47" t="s">
        <v>21</v>
      </c>
      <c r="E138" s="49">
        <v>25170</v>
      </c>
    </row>
    <row r="139" spans="1:5" ht="18.75" customHeight="1">
      <c r="A139" s="45" t="s">
        <v>41</v>
      </c>
      <c r="B139" s="46" t="s">
        <v>37</v>
      </c>
      <c r="C139" s="843"/>
      <c r="D139" s="47" t="s">
        <v>22</v>
      </c>
      <c r="E139" s="49">
        <v>34030</v>
      </c>
    </row>
    <row r="140" spans="1:5" ht="18.75" customHeight="1">
      <c r="A140" s="45" t="s">
        <v>41</v>
      </c>
      <c r="B140" s="46" t="s">
        <v>38</v>
      </c>
      <c r="C140" s="843" t="s">
        <v>20</v>
      </c>
      <c r="D140" s="47" t="s">
        <v>21</v>
      </c>
      <c r="E140" s="49">
        <v>24910</v>
      </c>
    </row>
    <row r="141" spans="1:5" ht="18.75" customHeight="1" thickBot="1">
      <c r="A141" s="45" t="s">
        <v>41</v>
      </c>
      <c r="B141" s="52" t="s">
        <v>38</v>
      </c>
      <c r="C141" s="848"/>
      <c r="D141" s="61" t="s">
        <v>22</v>
      </c>
      <c r="E141" s="63">
        <v>33770</v>
      </c>
    </row>
    <row r="142" spans="1:5" ht="18.75" customHeight="1">
      <c r="A142" s="39" t="s">
        <v>42</v>
      </c>
      <c r="B142" s="40" t="s">
        <v>19</v>
      </c>
      <c r="C142" s="846" t="s">
        <v>20</v>
      </c>
      <c r="D142" s="41" t="s">
        <v>21</v>
      </c>
      <c r="E142" s="43">
        <v>91320</v>
      </c>
    </row>
    <row r="143" spans="1:5" ht="18.75" customHeight="1">
      <c r="A143" s="45" t="s">
        <v>42</v>
      </c>
      <c r="B143" s="46" t="s">
        <v>19</v>
      </c>
      <c r="C143" s="843"/>
      <c r="D143" s="47" t="s">
        <v>22</v>
      </c>
      <c r="E143" s="49">
        <v>100040</v>
      </c>
    </row>
    <row r="144" spans="1:5" ht="18.75" customHeight="1">
      <c r="A144" s="45" t="s">
        <v>42</v>
      </c>
      <c r="B144" s="46" t="s">
        <v>23</v>
      </c>
      <c r="C144" s="843" t="s">
        <v>20</v>
      </c>
      <c r="D144" s="47" t="s">
        <v>21</v>
      </c>
      <c r="E144" s="49">
        <v>56600</v>
      </c>
    </row>
    <row r="145" spans="1:5" ht="18.75" customHeight="1">
      <c r="A145" s="45" t="s">
        <v>42</v>
      </c>
      <c r="B145" s="46" t="s">
        <v>23</v>
      </c>
      <c r="C145" s="843"/>
      <c r="D145" s="47" t="s">
        <v>22</v>
      </c>
      <c r="E145" s="49">
        <v>65320</v>
      </c>
    </row>
    <row r="146" spans="1:5" ht="18.75" customHeight="1">
      <c r="A146" s="45" t="s">
        <v>42</v>
      </c>
      <c r="B146" s="46" t="s">
        <v>24</v>
      </c>
      <c r="C146" s="843" t="s">
        <v>20</v>
      </c>
      <c r="D146" s="47" t="s">
        <v>21</v>
      </c>
      <c r="E146" s="49">
        <v>44260</v>
      </c>
    </row>
    <row r="147" spans="1:5" ht="18.75" customHeight="1">
      <c r="A147" s="45" t="s">
        <v>42</v>
      </c>
      <c r="B147" s="46" t="s">
        <v>24</v>
      </c>
      <c r="C147" s="843"/>
      <c r="D147" s="47" t="s">
        <v>22</v>
      </c>
      <c r="E147" s="49">
        <v>52980</v>
      </c>
    </row>
    <row r="148" spans="1:5" ht="18.75" customHeight="1">
      <c r="A148" s="45" t="s">
        <v>42</v>
      </c>
      <c r="B148" s="46" t="s">
        <v>25</v>
      </c>
      <c r="C148" s="843" t="s">
        <v>20</v>
      </c>
      <c r="D148" s="47" t="s">
        <v>21</v>
      </c>
      <c r="E148" s="49">
        <v>39360</v>
      </c>
    </row>
    <row r="149" spans="1:5" ht="18.75" customHeight="1">
      <c r="A149" s="45" t="s">
        <v>42</v>
      </c>
      <c r="B149" s="46" t="s">
        <v>25</v>
      </c>
      <c r="C149" s="843"/>
      <c r="D149" s="47" t="s">
        <v>22</v>
      </c>
      <c r="E149" s="49">
        <v>48080</v>
      </c>
    </row>
    <row r="150" spans="1:5" ht="18.75" customHeight="1">
      <c r="A150" s="45" t="s">
        <v>42</v>
      </c>
      <c r="B150" s="46" t="s">
        <v>26</v>
      </c>
      <c r="C150" s="843" t="s">
        <v>20</v>
      </c>
      <c r="D150" s="47" t="s">
        <v>21</v>
      </c>
      <c r="E150" s="49">
        <v>35000</v>
      </c>
    </row>
    <row r="151" spans="1:5" ht="18.75" customHeight="1">
      <c r="A151" s="45" t="s">
        <v>42</v>
      </c>
      <c r="B151" s="46" t="s">
        <v>26</v>
      </c>
      <c r="C151" s="843"/>
      <c r="D151" s="47" t="s">
        <v>22</v>
      </c>
      <c r="E151" s="49">
        <v>43720</v>
      </c>
    </row>
    <row r="152" spans="1:5" ht="18.75" customHeight="1">
      <c r="A152" s="45" t="s">
        <v>42</v>
      </c>
      <c r="B152" s="46" t="s">
        <v>27</v>
      </c>
      <c r="C152" s="843" t="s">
        <v>20</v>
      </c>
      <c r="D152" s="47" t="s">
        <v>21</v>
      </c>
      <c r="E152" s="49">
        <v>32430</v>
      </c>
    </row>
    <row r="153" spans="1:5" ht="18.75" customHeight="1">
      <c r="A153" s="45" t="s">
        <v>42</v>
      </c>
      <c r="B153" s="46" t="s">
        <v>27</v>
      </c>
      <c r="C153" s="843"/>
      <c r="D153" s="47" t="s">
        <v>22</v>
      </c>
      <c r="E153" s="49">
        <v>41150</v>
      </c>
    </row>
    <row r="154" spans="1:5" ht="18.75" customHeight="1">
      <c r="A154" s="45" t="s">
        <v>42</v>
      </c>
      <c r="B154" s="46" t="s">
        <v>28</v>
      </c>
      <c r="C154" s="843" t="s">
        <v>20</v>
      </c>
      <c r="D154" s="47" t="s">
        <v>21</v>
      </c>
      <c r="E154" s="49">
        <v>30670</v>
      </c>
    </row>
    <row r="155" spans="1:5" ht="18.75" customHeight="1">
      <c r="A155" s="45" t="s">
        <v>42</v>
      </c>
      <c r="B155" s="46" t="s">
        <v>28</v>
      </c>
      <c r="C155" s="843"/>
      <c r="D155" s="47" t="s">
        <v>22</v>
      </c>
      <c r="E155" s="49">
        <v>39390</v>
      </c>
    </row>
    <row r="156" spans="1:5" ht="18.75" customHeight="1">
      <c r="A156" s="45" t="s">
        <v>42</v>
      </c>
      <c r="B156" s="46" t="s">
        <v>29</v>
      </c>
      <c r="C156" s="843" t="s">
        <v>20</v>
      </c>
      <c r="D156" s="47" t="s">
        <v>21</v>
      </c>
      <c r="E156" s="49">
        <v>30100</v>
      </c>
    </row>
    <row r="157" spans="1:5" ht="18.75" customHeight="1">
      <c r="A157" s="45" t="s">
        <v>42</v>
      </c>
      <c r="B157" s="46" t="s">
        <v>29</v>
      </c>
      <c r="C157" s="843"/>
      <c r="D157" s="47" t="s">
        <v>22</v>
      </c>
      <c r="E157" s="49">
        <v>38820</v>
      </c>
    </row>
    <row r="158" spans="1:5" ht="18.75" customHeight="1">
      <c r="A158" s="45" t="s">
        <v>42</v>
      </c>
      <c r="B158" s="46" t="s">
        <v>30</v>
      </c>
      <c r="C158" s="843" t="s">
        <v>20</v>
      </c>
      <c r="D158" s="47" t="s">
        <v>21</v>
      </c>
      <c r="E158" s="49">
        <v>29100</v>
      </c>
    </row>
    <row r="159" spans="1:5" ht="18.75" customHeight="1">
      <c r="A159" s="45" t="s">
        <v>42</v>
      </c>
      <c r="B159" s="46" t="s">
        <v>30</v>
      </c>
      <c r="C159" s="843"/>
      <c r="D159" s="47" t="s">
        <v>22</v>
      </c>
      <c r="E159" s="49">
        <v>37820</v>
      </c>
    </row>
    <row r="160" spans="1:5" ht="18.75" customHeight="1">
      <c r="A160" s="45" t="s">
        <v>42</v>
      </c>
      <c r="B160" s="46" t="s">
        <v>31</v>
      </c>
      <c r="C160" s="843" t="s">
        <v>20</v>
      </c>
      <c r="D160" s="47" t="s">
        <v>21</v>
      </c>
      <c r="E160" s="49">
        <v>28300</v>
      </c>
    </row>
    <row r="161" spans="1:5" ht="18.75" customHeight="1">
      <c r="A161" s="45" t="s">
        <v>42</v>
      </c>
      <c r="B161" s="46" t="s">
        <v>31</v>
      </c>
      <c r="C161" s="843"/>
      <c r="D161" s="47" t="s">
        <v>22</v>
      </c>
      <c r="E161" s="49">
        <v>37020</v>
      </c>
    </row>
    <row r="162" spans="1:5" ht="18.75" customHeight="1">
      <c r="A162" s="45" t="s">
        <v>42</v>
      </c>
      <c r="B162" s="46" t="s">
        <v>32</v>
      </c>
      <c r="C162" s="843" t="s">
        <v>20</v>
      </c>
      <c r="D162" s="47" t="s">
        <v>21</v>
      </c>
      <c r="E162" s="49">
        <v>27690</v>
      </c>
    </row>
    <row r="163" spans="1:5" ht="18.75" customHeight="1">
      <c r="A163" s="45" t="s">
        <v>42</v>
      </c>
      <c r="B163" s="46" t="s">
        <v>32</v>
      </c>
      <c r="C163" s="843"/>
      <c r="D163" s="47" t="s">
        <v>22</v>
      </c>
      <c r="E163" s="49">
        <v>36410</v>
      </c>
    </row>
    <row r="164" spans="1:5" ht="18.75" customHeight="1">
      <c r="A164" s="45" t="s">
        <v>42</v>
      </c>
      <c r="B164" s="46" t="s">
        <v>33</v>
      </c>
      <c r="C164" s="843" t="s">
        <v>20</v>
      </c>
      <c r="D164" s="47" t="s">
        <v>21</v>
      </c>
      <c r="E164" s="49">
        <v>26740</v>
      </c>
    </row>
    <row r="165" spans="1:5" ht="18.75" customHeight="1">
      <c r="A165" s="45" t="s">
        <v>42</v>
      </c>
      <c r="B165" s="46" t="s">
        <v>33</v>
      </c>
      <c r="C165" s="843"/>
      <c r="D165" s="47" t="s">
        <v>22</v>
      </c>
      <c r="E165" s="49">
        <v>35460</v>
      </c>
    </row>
    <row r="166" spans="1:5" ht="18.75" customHeight="1">
      <c r="A166" s="45" t="s">
        <v>42</v>
      </c>
      <c r="B166" s="46" t="s">
        <v>34</v>
      </c>
      <c r="C166" s="843" t="s">
        <v>20</v>
      </c>
      <c r="D166" s="47" t="s">
        <v>21</v>
      </c>
      <c r="E166" s="49">
        <v>26050</v>
      </c>
    </row>
    <row r="167" spans="1:5" ht="18.75" customHeight="1">
      <c r="A167" s="45" t="s">
        <v>42</v>
      </c>
      <c r="B167" s="46" t="s">
        <v>34</v>
      </c>
      <c r="C167" s="843"/>
      <c r="D167" s="47" t="s">
        <v>22</v>
      </c>
      <c r="E167" s="49">
        <v>34770</v>
      </c>
    </row>
    <row r="168" spans="1:5" ht="18.75" customHeight="1">
      <c r="A168" s="45" t="s">
        <v>42</v>
      </c>
      <c r="B168" s="46" t="s">
        <v>35</v>
      </c>
      <c r="C168" s="843" t="s">
        <v>20</v>
      </c>
      <c r="D168" s="47" t="s">
        <v>21</v>
      </c>
      <c r="E168" s="49">
        <v>25550</v>
      </c>
    </row>
    <row r="169" spans="1:5" ht="18.75" customHeight="1">
      <c r="A169" s="45" t="s">
        <v>42</v>
      </c>
      <c r="B169" s="46" t="s">
        <v>35</v>
      </c>
      <c r="C169" s="843"/>
      <c r="D169" s="47" t="s">
        <v>22</v>
      </c>
      <c r="E169" s="49">
        <v>34270</v>
      </c>
    </row>
    <row r="170" spans="1:5" ht="18.75" customHeight="1">
      <c r="A170" s="45" t="s">
        <v>42</v>
      </c>
      <c r="B170" s="46" t="s">
        <v>36</v>
      </c>
      <c r="C170" s="843" t="s">
        <v>20</v>
      </c>
      <c r="D170" s="47" t="s">
        <v>21</v>
      </c>
      <c r="E170" s="49">
        <v>25160</v>
      </c>
    </row>
    <row r="171" spans="1:5" ht="18.75" customHeight="1">
      <c r="A171" s="45" t="s">
        <v>42</v>
      </c>
      <c r="B171" s="46" t="s">
        <v>36</v>
      </c>
      <c r="C171" s="843"/>
      <c r="D171" s="47" t="s">
        <v>22</v>
      </c>
      <c r="E171" s="49">
        <v>33880</v>
      </c>
    </row>
    <row r="172" spans="1:5" ht="18.75" customHeight="1">
      <c r="A172" s="45" t="s">
        <v>42</v>
      </c>
      <c r="B172" s="46" t="s">
        <v>37</v>
      </c>
      <c r="C172" s="843" t="s">
        <v>20</v>
      </c>
      <c r="D172" s="47" t="s">
        <v>21</v>
      </c>
      <c r="E172" s="49">
        <v>24850</v>
      </c>
    </row>
    <row r="173" spans="1:5" ht="18.75" customHeight="1">
      <c r="A173" s="45" t="s">
        <v>42</v>
      </c>
      <c r="B173" s="46" t="s">
        <v>37</v>
      </c>
      <c r="C173" s="843"/>
      <c r="D173" s="47" t="s">
        <v>22</v>
      </c>
      <c r="E173" s="49">
        <v>33570</v>
      </c>
    </row>
    <row r="174" spans="1:5" ht="18.75" customHeight="1">
      <c r="A174" s="45" t="s">
        <v>42</v>
      </c>
      <c r="B174" s="46" t="s">
        <v>38</v>
      </c>
      <c r="C174" s="843" t="s">
        <v>20</v>
      </c>
      <c r="D174" s="47" t="s">
        <v>21</v>
      </c>
      <c r="E174" s="49">
        <v>24590</v>
      </c>
    </row>
    <row r="175" spans="1:5" ht="18.75" customHeight="1" thickBot="1">
      <c r="A175" s="45" t="s">
        <v>42</v>
      </c>
      <c r="B175" s="52" t="s">
        <v>38</v>
      </c>
      <c r="C175" s="847"/>
      <c r="D175" s="54" t="s">
        <v>22</v>
      </c>
      <c r="E175" s="56">
        <v>33310</v>
      </c>
    </row>
    <row r="176" spans="1:5" ht="18.75" customHeight="1">
      <c r="A176" s="57" t="s">
        <v>43</v>
      </c>
      <c r="B176" s="40" t="s">
        <v>19</v>
      </c>
      <c r="C176" s="842" t="s">
        <v>20</v>
      </c>
      <c r="D176" s="58" t="s">
        <v>21</v>
      </c>
      <c r="E176" s="59">
        <v>88700</v>
      </c>
    </row>
    <row r="177" spans="1:5" ht="18.75" customHeight="1">
      <c r="A177" s="45" t="s">
        <v>43</v>
      </c>
      <c r="B177" s="46" t="s">
        <v>19</v>
      </c>
      <c r="C177" s="843"/>
      <c r="D177" s="47" t="s">
        <v>22</v>
      </c>
      <c r="E177" s="49">
        <v>97130</v>
      </c>
    </row>
    <row r="178" spans="1:5" ht="18.75" customHeight="1">
      <c r="A178" s="45" t="s">
        <v>43</v>
      </c>
      <c r="B178" s="46" t="s">
        <v>23</v>
      </c>
      <c r="C178" s="843" t="s">
        <v>20</v>
      </c>
      <c r="D178" s="47" t="s">
        <v>21</v>
      </c>
      <c r="E178" s="49">
        <v>55030</v>
      </c>
    </row>
    <row r="179" spans="1:5" ht="18.75" customHeight="1">
      <c r="A179" s="45" t="s">
        <v>43</v>
      </c>
      <c r="B179" s="46" t="s">
        <v>23</v>
      </c>
      <c r="C179" s="843"/>
      <c r="D179" s="47" t="s">
        <v>22</v>
      </c>
      <c r="E179" s="49">
        <v>63460</v>
      </c>
    </row>
    <row r="180" spans="1:5" ht="18.75" customHeight="1">
      <c r="A180" s="45" t="s">
        <v>43</v>
      </c>
      <c r="B180" s="46" t="s">
        <v>24</v>
      </c>
      <c r="C180" s="843" t="s">
        <v>20</v>
      </c>
      <c r="D180" s="47" t="s">
        <v>21</v>
      </c>
      <c r="E180" s="49">
        <v>43050</v>
      </c>
    </row>
    <row r="181" spans="1:5" ht="18.75" customHeight="1">
      <c r="A181" s="45" t="s">
        <v>43</v>
      </c>
      <c r="B181" s="46" t="s">
        <v>24</v>
      </c>
      <c r="C181" s="843"/>
      <c r="D181" s="47" t="s">
        <v>22</v>
      </c>
      <c r="E181" s="49">
        <v>51480</v>
      </c>
    </row>
    <row r="182" spans="1:5" ht="18.75" customHeight="1">
      <c r="A182" s="45" t="s">
        <v>43</v>
      </c>
      <c r="B182" s="46" t="s">
        <v>25</v>
      </c>
      <c r="C182" s="843" t="s">
        <v>20</v>
      </c>
      <c r="D182" s="47" t="s">
        <v>21</v>
      </c>
      <c r="E182" s="49">
        <v>38290</v>
      </c>
    </row>
    <row r="183" spans="1:5" ht="18.75" customHeight="1">
      <c r="A183" s="45" t="s">
        <v>43</v>
      </c>
      <c r="B183" s="46" t="s">
        <v>25</v>
      </c>
      <c r="C183" s="843"/>
      <c r="D183" s="47" t="s">
        <v>22</v>
      </c>
      <c r="E183" s="49">
        <v>46720</v>
      </c>
    </row>
    <row r="184" spans="1:5" ht="18.75" customHeight="1">
      <c r="A184" s="45" t="s">
        <v>43</v>
      </c>
      <c r="B184" s="46" t="s">
        <v>26</v>
      </c>
      <c r="C184" s="843" t="s">
        <v>20</v>
      </c>
      <c r="D184" s="47" t="s">
        <v>21</v>
      </c>
      <c r="E184" s="49">
        <v>34050</v>
      </c>
    </row>
    <row r="185" spans="1:5" ht="18.75" customHeight="1">
      <c r="A185" s="45" t="s">
        <v>43</v>
      </c>
      <c r="B185" s="46" t="s">
        <v>26</v>
      </c>
      <c r="C185" s="843"/>
      <c r="D185" s="47" t="s">
        <v>22</v>
      </c>
      <c r="E185" s="49">
        <v>42480</v>
      </c>
    </row>
    <row r="186" spans="1:5" ht="18.75" customHeight="1">
      <c r="A186" s="45" t="s">
        <v>43</v>
      </c>
      <c r="B186" s="46" t="s">
        <v>27</v>
      </c>
      <c r="C186" s="843" t="s">
        <v>20</v>
      </c>
      <c r="D186" s="47" t="s">
        <v>21</v>
      </c>
      <c r="E186" s="49">
        <v>31550</v>
      </c>
    </row>
    <row r="187" spans="1:5" ht="18.75" customHeight="1">
      <c r="A187" s="45" t="s">
        <v>43</v>
      </c>
      <c r="B187" s="46" t="s">
        <v>27</v>
      </c>
      <c r="C187" s="843"/>
      <c r="D187" s="47" t="s">
        <v>22</v>
      </c>
      <c r="E187" s="49">
        <v>39980</v>
      </c>
    </row>
    <row r="188" spans="1:5" ht="18.75" customHeight="1">
      <c r="A188" s="45" t="s">
        <v>43</v>
      </c>
      <c r="B188" s="46" t="s">
        <v>28</v>
      </c>
      <c r="C188" s="843" t="s">
        <v>20</v>
      </c>
      <c r="D188" s="47" t="s">
        <v>21</v>
      </c>
      <c r="E188" s="49">
        <v>29850</v>
      </c>
    </row>
    <row r="189" spans="1:5" ht="18.75" customHeight="1">
      <c r="A189" s="45" t="s">
        <v>43</v>
      </c>
      <c r="B189" s="46" t="s">
        <v>28</v>
      </c>
      <c r="C189" s="843"/>
      <c r="D189" s="47" t="s">
        <v>22</v>
      </c>
      <c r="E189" s="49">
        <v>38280</v>
      </c>
    </row>
    <row r="190" spans="1:5" ht="18.75" customHeight="1">
      <c r="A190" s="45" t="s">
        <v>43</v>
      </c>
      <c r="B190" s="46" t="s">
        <v>29</v>
      </c>
      <c r="C190" s="843" t="s">
        <v>20</v>
      </c>
      <c r="D190" s="47" t="s">
        <v>21</v>
      </c>
      <c r="E190" s="49">
        <v>29310</v>
      </c>
    </row>
    <row r="191" spans="1:5" ht="18.75" customHeight="1">
      <c r="A191" s="45" t="s">
        <v>43</v>
      </c>
      <c r="B191" s="46" t="s">
        <v>29</v>
      </c>
      <c r="C191" s="843"/>
      <c r="D191" s="47" t="s">
        <v>22</v>
      </c>
      <c r="E191" s="49">
        <v>37740</v>
      </c>
    </row>
    <row r="192" spans="1:5" ht="18.75" customHeight="1">
      <c r="A192" s="45" t="s">
        <v>43</v>
      </c>
      <c r="B192" s="46" t="s">
        <v>30</v>
      </c>
      <c r="C192" s="843" t="s">
        <v>20</v>
      </c>
      <c r="D192" s="47" t="s">
        <v>21</v>
      </c>
      <c r="E192" s="49">
        <v>28340</v>
      </c>
    </row>
    <row r="193" spans="1:5" ht="18.75" customHeight="1">
      <c r="A193" s="45" t="s">
        <v>43</v>
      </c>
      <c r="B193" s="46" t="s">
        <v>30</v>
      </c>
      <c r="C193" s="843"/>
      <c r="D193" s="47" t="s">
        <v>22</v>
      </c>
      <c r="E193" s="49">
        <v>36770</v>
      </c>
    </row>
    <row r="194" spans="1:5" ht="18.75" customHeight="1">
      <c r="A194" s="45" t="s">
        <v>43</v>
      </c>
      <c r="B194" s="46" t="s">
        <v>31</v>
      </c>
      <c r="C194" s="843" t="s">
        <v>20</v>
      </c>
      <c r="D194" s="47" t="s">
        <v>21</v>
      </c>
      <c r="E194" s="49">
        <v>27560</v>
      </c>
    </row>
    <row r="195" spans="1:5" ht="18.75" customHeight="1">
      <c r="A195" s="45" t="s">
        <v>43</v>
      </c>
      <c r="B195" s="46" t="s">
        <v>31</v>
      </c>
      <c r="C195" s="843"/>
      <c r="D195" s="47" t="s">
        <v>22</v>
      </c>
      <c r="E195" s="49">
        <v>35990</v>
      </c>
    </row>
    <row r="196" spans="1:5" ht="18.75" customHeight="1">
      <c r="A196" s="45" t="s">
        <v>43</v>
      </c>
      <c r="B196" s="46" t="s">
        <v>32</v>
      </c>
      <c r="C196" s="843" t="s">
        <v>20</v>
      </c>
      <c r="D196" s="47" t="s">
        <v>21</v>
      </c>
      <c r="E196" s="49">
        <v>26960</v>
      </c>
    </row>
    <row r="197" spans="1:5" ht="18.75" customHeight="1">
      <c r="A197" s="45" t="s">
        <v>43</v>
      </c>
      <c r="B197" s="46" t="s">
        <v>32</v>
      </c>
      <c r="C197" s="843"/>
      <c r="D197" s="47" t="s">
        <v>22</v>
      </c>
      <c r="E197" s="49">
        <v>35390</v>
      </c>
    </row>
    <row r="198" spans="1:5" ht="18.75" customHeight="1">
      <c r="A198" s="45" t="s">
        <v>43</v>
      </c>
      <c r="B198" s="46" t="s">
        <v>33</v>
      </c>
      <c r="C198" s="843" t="s">
        <v>20</v>
      </c>
      <c r="D198" s="47" t="s">
        <v>21</v>
      </c>
      <c r="E198" s="49">
        <v>26040</v>
      </c>
    </row>
    <row r="199" spans="1:5" ht="18.75" customHeight="1">
      <c r="A199" s="45" t="s">
        <v>43</v>
      </c>
      <c r="B199" s="46" t="s">
        <v>33</v>
      </c>
      <c r="C199" s="843"/>
      <c r="D199" s="47" t="s">
        <v>22</v>
      </c>
      <c r="E199" s="49">
        <v>34470</v>
      </c>
    </row>
    <row r="200" spans="1:5" ht="18.75" customHeight="1">
      <c r="A200" s="45" t="s">
        <v>43</v>
      </c>
      <c r="B200" s="46" t="s">
        <v>34</v>
      </c>
      <c r="C200" s="843" t="s">
        <v>20</v>
      </c>
      <c r="D200" s="47" t="s">
        <v>21</v>
      </c>
      <c r="E200" s="49">
        <v>25370</v>
      </c>
    </row>
    <row r="201" spans="1:5" ht="18.75" customHeight="1">
      <c r="A201" s="45" t="s">
        <v>43</v>
      </c>
      <c r="B201" s="46" t="s">
        <v>34</v>
      </c>
      <c r="C201" s="843"/>
      <c r="D201" s="47" t="s">
        <v>22</v>
      </c>
      <c r="E201" s="49">
        <v>33800</v>
      </c>
    </row>
    <row r="202" spans="1:5" ht="18.75" customHeight="1">
      <c r="A202" s="45" t="s">
        <v>43</v>
      </c>
      <c r="B202" s="46" t="s">
        <v>35</v>
      </c>
      <c r="C202" s="843" t="s">
        <v>20</v>
      </c>
      <c r="D202" s="47" t="s">
        <v>21</v>
      </c>
      <c r="E202" s="49">
        <v>24880</v>
      </c>
    </row>
    <row r="203" spans="1:5" ht="18.75" customHeight="1">
      <c r="A203" s="45" t="s">
        <v>43</v>
      </c>
      <c r="B203" s="46" t="s">
        <v>35</v>
      </c>
      <c r="C203" s="843"/>
      <c r="D203" s="47" t="s">
        <v>22</v>
      </c>
      <c r="E203" s="49">
        <v>33310</v>
      </c>
    </row>
    <row r="204" spans="1:5" ht="18.75" customHeight="1">
      <c r="A204" s="45" t="s">
        <v>43</v>
      </c>
      <c r="B204" s="46" t="s">
        <v>36</v>
      </c>
      <c r="C204" s="843" t="s">
        <v>20</v>
      </c>
      <c r="D204" s="47" t="s">
        <v>21</v>
      </c>
      <c r="E204" s="49">
        <v>24500</v>
      </c>
    </row>
    <row r="205" spans="1:5" ht="18.75" customHeight="1">
      <c r="A205" s="45" t="s">
        <v>43</v>
      </c>
      <c r="B205" s="46" t="s">
        <v>36</v>
      </c>
      <c r="C205" s="843"/>
      <c r="D205" s="47" t="s">
        <v>22</v>
      </c>
      <c r="E205" s="49">
        <v>32930</v>
      </c>
    </row>
    <row r="206" spans="1:5" ht="18.75" customHeight="1">
      <c r="A206" s="45" t="s">
        <v>43</v>
      </c>
      <c r="B206" s="46" t="s">
        <v>37</v>
      </c>
      <c r="C206" s="843" t="s">
        <v>20</v>
      </c>
      <c r="D206" s="47" t="s">
        <v>21</v>
      </c>
      <c r="E206" s="49">
        <v>24190</v>
      </c>
    </row>
    <row r="207" spans="1:5" ht="18.75" customHeight="1">
      <c r="A207" s="45" t="s">
        <v>43</v>
      </c>
      <c r="B207" s="46" t="s">
        <v>37</v>
      </c>
      <c r="C207" s="843"/>
      <c r="D207" s="47" t="s">
        <v>22</v>
      </c>
      <c r="E207" s="49">
        <v>32620</v>
      </c>
    </row>
    <row r="208" spans="1:5" ht="18.75" customHeight="1">
      <c r="A208" s="45" t="s">
        <v>43</v>
      </c>
      <c r="B208" s="46" t="s">
        <v>38</v>
      </c>
      <c r="C208" s="843" t="s">
        <v>20</v>
      </c>
      <c r="D208" s="47" t="s">
        <v>21</v>
      </c>
      <c r="E208" s="49">
        <v>23940</v>
      </c>
    </row>
    <row r="209" spans="1:5" ht="18.75" customHeight="1" thickBot="1">
      <c r="A209" s="45" t="s">
        <v>43</v>
      </c>
      <c r="B209" s="52" t="s">
        <v>38</v>
      </c>
      <c r="C209" s="848"/>
      <c r="D209" s="61" t="s">
        <v>22</v>
      </c>
      <c r="E209" s="63">
        <v>32370</v>
      </c>
    </row>
    <row r="210" spans="1:5" ht="18.75" customHeight="1">
      <c r="A210" s="39" t="s">
        <v>44</v>
      </c>
      <c r="B210" s="40" t="s">
        <v>19</v>
      </c>
      <c r="C210" s="846" t="s">
        <v>20</v>
      </c>
      <c r="D210" s="41" t="s">
        <v>21</v>
      </c>
      <c r="E210" s="43">
        <v>86740</v>
      </c>
    </row>
    <row r="211" spans="1:5" ht="18.75" customHeight="1">
      <c r="A211" s="45" t="s">
        <v>44</v>
      </c>
      <c r="B211" s="46" t="s">
        <v>19</v>
      </c>
      <c r="C211" s="843"/>
      <c r="D211" s="47" t="s">
        <v>22</v>
      </c>
      <c r="E211" s="49">
        <v>94950</v>
      </c>
    </row>
    <row r="212" spans="1:5" ht="18.75" customHeight="1">
      <c r="A212" s="45" t="s">
        <v>44</v>
      </c>
      <c r="B212" s="46" t="s">
        <v>23</v>
      </c>
      <c r="C212" s="843" t="s">
        <v>20</v>
      </c>
      <c r="D212" s="47" t="s">
        <v>21</v>
      </c>
      <c r="E212" s="49">
        <v>53860</v>
      </c>
    </row>
    <row r="213" spans="1:5" ht="18.75" customHeight="1">
      <c r="A213" s="45" t="s">
        <v>44</v>
      </c>
      <c r="B213" s="46" t="s">
        <v>23</v>
      </c>
      <c r="C213" s="843"/>
      <c r="D213" s="47" t="s">
        <v>22</v>
      </c>
      <c r="E213" s="49">
        <v>62070</v>
      </c>
    </row>
    <row r="214" spans="1:5" ht="18.75" customHeight="1">
      <c r="A214" s="45" t="s">
        <v>44</v>
      </c>
      <c r="B214" s="46" t="s">
        <v>24</v>
      </c>
      <c r="C214" s="843" t="s">
        <v>20</v>
      </c>
      <c r="D214" s="47" t="s">
        <v>21</v>
      </c>
      <c r="E214" s="49">
        <v>42150</v>
      </c>
    </row>
    <row r="215" spans="1:5" ht="18.75" customHeight="1">
      <c r="A215" s="45" t="s">
        <v>44</v>
      </c>
      <c r="B215" s="46" t="s">
        <v>24</v>
      </c>
      <c r="C215" s="843"/>
      <c r="D215" s="47" t="s">
        <v>22</v>
      </c>
      <c r="E215" s="49">
        <v>50360</v>
      </c>
    </row>
    <row r="216" spans="1:5" ht="18.75" customHeight="1">
      <c r="A216" s="45" t="s">
        <v>44</v>
      </c>
      <c r="B216" s="46" t="s">
        <v>25</v>
      </c>
      <c r="C216" s="843" t="s">
        <v>20</v>
      </c>
      <c r="D216" s="47" t="s">
        <v>21</v>
      </c>
      <c r="E216" s="49">
        <v>37490</v>
      </c>
    </row>
    <row r="217" spans="1:5" ht="18.75" customHeight="1">
      <c r="A217" s="45" t="s">
        <v>44</v>
      </c>
      <c r="B217" s="46" t="s">
        <v>25</v>
      </c>
      <c r="C217" s="843"/>
      <c r="D217" s="47" t="s">
        <v>22</v>
      </c>
      <c r="E217" s="49">
        <v>45700</v>
      </c>
    </row>
    <row r="218" spans="1:5" ht="18.75" customHeight="1">
      <c r="A218" s="45" t="s">
        <v>44</v>
      </c>
      <c r="B218" s="46" t="s">
        <v>26</v>
      </c>
      <c r="C218" s="843" t="s">
        <v>20</v>
      </c>
      <c r="D218" s="47" t="s">
        <v>21</v>
      </c>
      <c r="E218" s="49">
        <v>33350</v>
      </c>
    </row>
    <row r="219" spans="1:5" ht="18.75" customHeight="1">
      <c r="A219" s="45" t="s">
        <v>44</v>
      </c>
      <c r="B219" s="46" t="s">
        <v>26</v>
      </c>
      <c r="C219" s="843"/>
      <c r="D219" s="47" t="s">
        <v>22</v>
      </c>
      <c r="E219" s="49">
        <v>41560</v>
      </c>
    </row>
    <row r="220" spans="1:5" ht="18.75" customHeight="1">
      <c r="A220" s="45" t="s">
        <v>44</v>
      </c>
      <c r="B220" s="46" t="s">
        <v>27</v>
      </c>
      <c r="C220" s="843" t="s">
        <v>20</v>
      </c>
      <c r="D220" s="47" t="s">
        <v>21</v>
      </c>
      <c r="E220" s="49">
        <v>30900</v>
      </c>
    </row>
    <row r="221" spans="1:5" ht="18.75" customHeight="1">
      <c r="A221" s="45" t="s">
        <v>44</v>
      </c>
      <c r="B221" s="46" t="s">
        <v>27</v>
      </c>
      <c r="C221" s="843"/>
      <c r="D221" s="47" t="s">
        <v>22</v>
      </c>
      <c r="E221" s="49">
        <v>39110</v>
      </c>
    </row>
    <row r="222" spans="1:5" ht="18.75" customHeight="1">
      <c r="A222" s="45" t="s">
        <v>44</v>
      </c>
      <c r="B222" s="46" t="s">
        <v>28</v>
      </c>
      <c r="C222" s="843" t="s">
        <v>20</v>
      </c>
      <c r="D222" s="47" t="s">
        <v>21</v>
      </c>
      <c r="E222" s="49">
        <v>29230</v>
      </c>
    </row>
    <row r="223" spans="1:5" ht="18.75" customHeight="1">
      <c r="A223" s="45" t="s">
        <v>44</v>
      </c>
      <c r="B223" s="46" t="s">
        <v>28</v>
      </c>
      <c r="C223" s="843"/>
      <c r="D223" s="47" t="s">
        <v>22</v>
      </c>
      <c r="E223" s="49">
        <v>37440</v>
      </c>
    </row>
    <row r="224" spans="1:5" ht="18.75" customHeight="1">
      <c r="A224" s="45" t="s">
        <v>44</v>
      </c>
      <c r="B224" s="46" t="s">
        <v>29</v>
      </c>
      <c r="C224" s="843" t="s">
        <v>20</v>
      </c>
      <c r="D224" s="47" t="s">
        <v>21</v>
      </c>
      <c r="E224" s="49">
        <v>28720</v>
      </c>
    </row>
    <row r="225" spans="1:5" ht="18.75" customHeight="1">
      <c r="A225" s="45" t="s">
        <v>44</v>
      </c>
      <c r="B225" s="46" t="s">
        <v>29</v>
      </c>
      <c r="C225" s="843"/>
      <c r="D225" s="47" t="s">
        <v>22</v>
      </c>
      <c r="E225" s="49">
        <v>36930</v>
      </c>
    </row>
    <row r="226" spans="1:5" ht="18.75" customHeight="1">
      <c r="A226" s="45" t="s">
        <v>44</v>
      </c>
      <c r="B226" s="46" t="s">
        <v>30</v>
      </c>
      <c r="C226" s="843" t="s">
        <v>20</v>
      </c>
      <c r="D226" s="47" t="s">
        <v>21</v>
      </c>
      <c r="E226" s="49">
        <v>27770</v>
      </c>
    </row>
    <row r="227" spans="1:5" ht="18.75" customHeight="1">
      <c r="A227" s="45" t="s">
        <v>44</v>
      </c>
      <c r="B227" s="46" t="s">
        <v>30</v>
      </c>
      <c r="C227" s="843"/>
      <c r="D227" s="47" t="s">
        <v>22</v>
      </c>
      <c r="E227" s="49">
        <v>35980</v>
      </c>
    </row>
    <row r="228" spans="1:5" ht="18.75" customHeight="1">
      <c r="A228" s="45" t="s">
        <v>44</v>
      </c>
      <c r="B228" s="46" t="s">
        <v>31</v>
      </c>
      <c r="C228" s="843" t="s">
        <v>20</v>
      </c>
      <c r="D228" s="47" t="s">
        <v>21</v>
      </c>
      <c r="E228" s="49">
        <v>27000</v>
      </c>
    </row>
    <row r="229" spans="1:5" ht="18.75" customHeight="1">
      <c r="A229" s="45" t="s">
        <v>44</v>
      </c>
      <c r="B229" s="46" t="s">
        <v>31</v>
      </c>
      <c r="C229" s="843"/>
      <c r="D229" s="47" t="s">
        <v>22</v>
      </c>
      <c r="E229" s="49">
        <v>35210</v>
      </c>
    </row>
    <row r="230" spans="1:5" ht="18.75" customHeight="1">
      <c r="A230" s="45" t="s">
        <v>44</v>
      </c>
      <c r="B230" s="46" t="s">
        <v>32</v>
      </c>
      <c r="C230" s="843" t="s">
        <v>20</v>
      </c>
      <c r="D230" s="47" t="s">
        <v>21</v>
      </c>
      <c r="E230" s="49">
        <v>26420</v>
      </c>
    </row>
    <row r="231" spans="1:5" ht="18.75" customHeight="1">
      <c r="A231" s="45" t="s">
        <v>44</v>
      </c>
      <c r="B231" s="46" t="s">
        <v>32</v>
      </c>
      <c r="C231" s="843"/>
      <c r="D231" s="47" t="s">
        <v>22</v>
      </c>
      <c r="E231" s="49">
        <v>34630</v>
      </c>
    </row>
    <row r="232" spans="1:5" ht="18.75" customHeight="1">
      <c r="A232" s="45" t="s">
        <v>44</v>
      </c>
      <c r="B232" s="46" t="s">
        <v>33</v>
      </c>
      <c r="C232" s="843" t="s">
        <v>20</v>
      </c>
      <c r="D232" s="47" t="s">
        <v>21</v>
      </c>
      <c r="E232" s="49">
        <v>25510</v>
      </c>
    </row>
    <row r="233" spans="1:5" ht="18.75" customHeight="1">
      <c r="A233" s="45" t="s">
        <v>44</v>
      </c>
      <c r="B233" s="46" t="s">
        <v>33</v>
      </c>
      <c r="C233" s="843"/>
      <c r="D233" s="47" t="s">
        <v>22</v>
      </c>
      <c r="E233" s="49">
        <v>33720</v>
      </c>
    </row>
    <row r="234" spans="1:5" ht="18.75" customHeight="1">
      <c r="A234" s="45" t="s">
        <v>44</v>
      </c>
      <c r="B234" s="46" t="s">
        <v>34</v>
      </c>
      <c r="C234" s="843" t="s">
        <v>20</v>
      </c>
      <c r="D234" s="47" t="s">
        <v>21</v>
      </c>
      <c r="E234" s="49">
        <v>24850</v>
      </c>
    </row>
    <row r="235" spans="1:5" ht="18.75" customHeight="1">
      <c r="A235" s="45" t="s">
        <v>44</v>
      </c>
      <c r="B235" s="46" t="s">
        <v>34</v>
      </c>
      <c r="C235" s="843"/>
      <c r="D235" s="47" t="s">
        <v>22</v>
      </c>
      <c r="E235" s="49">
        <v>33060</v>
      </c>
    </row>
    <row r="236" spans="1:5" ht="18.75" customHeight="1">
      <c r="A236" s="45" t="s">
        <v>44</v>
      </c>
      <c r="B236" s="46" t="s">
        <v>35</v>
      </c>
      <c r="C236" s="843" t="s">
        <v>20</v>
      </c>
      <c r="D236" s="47" t="s">
        <v>21</v>
      </c>
      <c r="E236" s="49">
        <v>24370</v>
      </c>
    </row>
    <row r="237" spans="1:5" ht="18.75" customHeight="1">
      <c r="A237" s="45" t="s">
        <v>44</v>
      </c>
      <c r="B237" s="46" t="s">
        <v>35</v>
      </c>
      <c r="C237" s="843"/>
      <c r="D237" s="47" t="s">
        <v>22</v>
      </c>
      <c r="E237" s="49">
        <v>32580</v>
      </c>
    </row>
    <row r="238" spans="1:5" ht="18.75" customHeight="1">
      <c r="A238" s="45" t="s">
        <v>44</v>
      </c>
      <c r="B238" s="46" t="s">
        <v>36</v>
      </c>
      <c r="C238" s="843" t="s">
        <v>20</v>
      </c>
      <c r="D238" s="47" t="s">
        <v>21</v>
      </c>
      <c r="E238" s="49">
        <v>24000</v>
      </c>
    </row>
    <row r="239" spans="1:5" ht="18.75" customHeight="1">
      <c r="A239" s="45" t="s">
        <v>44</v>
      </c>
      <c r="B239" s="46" t="s">
        <v>36</v>
      </c>
      <c r="C239" s="843"/>
      <c r="D239" s="47" t="s">
        <v>22</v>
      </c>
      <c r="E239" s="49">
        <v>32210</v>
      </c>
    </row>
    <row r="240" spans="1:5" ht="18.75" customHeight="1">
      <c r="A240" s="45" t="s">
        <v>44</v>
      </c>
      <c r="B240" s="46" t="s">
        <v>37</v>
      </c>
      <c r="C240" s="843" t="s">
        <v>20</v>
      </c>
      <c r="D240" s="47" t="s">
        <v>21</v>
      </c>
      <c r="E240" s="49">
        <v>23700</v>
      </c>
    </row>
    <row r="241" spans="1:5" ht="18.75" customHeight="1">
      <c r="A241" s="45" t="s">
        <v>44</v>
      </c>
      <c r="B241" s="46" t="s">
        <v>37</v>
      </c>
      <c r="C241" s="843"/>
      <c r="D241" s="47" t="s">
        <v>22</v>
      </c>
      <c r="E241" s="49">
        <v>31910</v>
      </c>
    </row>
    <row r="242" spans="1:5" ht="18.75" customHeight="1">
      <c r="A242" s="45" t="s">
        <v>44</v>
      </c>
      <c r="B242" s="46" t="s">
        <v>38</v>
      </c>
      <c r="C242" s="843" t="s">
        <v>20</v>
      </c>
      <c r="D242" s="47" t="s">
        <v>21</v>
      </c>
      <c r="E242" s="49">
        <v>23460</v>
      </c>
    </row>
    <row r="243" spans="1:5" ht="18.75" customHeight="1" thickBot="1">
      <c r="A243" s="45" t="s">
        <v>44</v>
      </c>
      <c r="B243" s="52" t="s">
        <v>38</v>
      </c>
      <c r="C243" s="847"/>
      <c r="D243" s="54" t="s">
        <v>22</v>
      </c>
      <c r="E243" s="56">
        <v>31670</v>
      </c>
    </row>
    <row r="244" spans="1:5" ht="18.75" customHeight="1">
      <c r="A244" s="57" t="s">
        <v>45</v>
      </c>
      <c r="B244" s="40" t="s">
        <v>19</v>
      </c>
      <c r="C244" s="842" t="s">
        <v>20</v>
      </c>
      <c r="D244" s="58" t="s">
        <v>21</v>
      </c>
      <c r="E244" s="59">
        <v>84790</v>
      </c>
    </row>
    <row r="245" spans="1:5" ht="18.75" customHeight="1">
      <c r="A245" s="45" t="s">
        <v>46</v>
      </c>
      <c r="B245" s="46" t="s">
        <v>19</v>
      </c>
      <c r="C245" s="843"/>
      <c r="D245" s="47" t="s">
        <v>22</v>
      </c>
      <c r="E245" s="49">
        <v>92780</v>
      </c>
    </row>
    <row r="246" spans="1:5" ht="18.75" customHeight="1">
      <c r="A246" s="45" t="s">
        <v>46</v>
      </c>
      <c r="B246" s="46" t="s">
        <v>23</v>
      </c>
      <c r="C246" s="843" t="s">
        <v>20</v>
      </c>
      <c r="D246" s="47" t="s">
        <v>21</v>
      </c>
      <c r="E246" s="49">
        <v>52680</v>
      </c>
    </row>
    <row r="247" spans="1:5" ht="18.75" customHeight="1">
      <c r="A247" s="45" t="s">
        <v>46</v>
      </c>
      <c r="B247" s="46" t="s">
        <v>23</v>
      </c>
      <c r="C247" s="843"/>
      <c r="D247" s="47" t="s">
        <v>22</v>
      </c>
      <c r="E247" s="49">
        <v>60670</v>
      </c>
    </row>
    <row r="248" spans="1:5" ht="18.75" customHeight="1">
      <c r="A248" s="45" t="s">
        <v>46</v>
      </c>
      <c r="B248" s="46" t="s">
        <v>24</v>
      </c>
      <c r="C248" s="843" t="s">
        <v>20</v>
      </c>
      <c r="D248" s="47" t="s">
        <v>21</v>
      </c>
      <c r="E248" s="49">
        <v>41250</v>
      </c>
    </row>
    <row r="249" spans="1:5" ht="18.75" customHeight="1">
      <c r="A249" s="45" t="s">
        <v>46</v>
      </c>
      <c r="B249" s="46" t="s">
        <v>24</v>
      </c>
      <c r="C249" s="843"/>
      <c r="D249" s="47" t="s">
        <v>22</v>
      </c>
      <c r="E249" s="49">
        <v>49240</v>
      </c>
    </row>
    <row r="250" spans="1:5" ht="18.75" customHeight="1">
      <c r="A250" s="45" t="s">
        <v>46</v>
      </c>
      <c r="B250" s="46" t="s">
        <v>25</v>
      </c>
      <c r="C250" s="843" t="s">
        <v>20</v>
      </c>
      <c r="D250" s="47" t="s">
        <v>21</v>
      </c>
      <c r="E250" s="49">
        <v>36700</v>
      </c>
    </row>
    <row r="251" spans="1:5" ht="18.75" customHeight="1">
      <c r="A251" s="45" t="s">
        <v>46</v>
      </c>
      <c r="B251" s="46" t="s">
        <v>25</v>
      </c>
      <c r="C251" s="843"/>
      <c r="D251" s="47" t="s">
        <v>22</v>
      </c>
      <c r="E251" s="49">
        <v>44690</v>
      </c>
    </row>
    <row r="252" spans="1:5" ht="18.75" customHeight="1">
      <c r="A252" s="45" t="s">
        <v>46</v>
      </c>
      <c r="B252" s="46" t="s">
        <v>26</v>
      </c>
      <c r="C252" s="843" t="s">
        <v>20</v>
      </c>
      <c r="D252" s="47" t="s">
        <v>21</v>
      </c>
      <c r="E252" s="49">
        <v>32640</v>
      </c>
    </row>
    <row r="253" spans="1:5" ht="18.75" customHeight="1">
      <c r="A253" s="45" t="s">
        <v>46</v>
      </c>
      <c r="B253" s="46" t="s">
        <v>26</v>
      </c>
      <c r="C253" s="843"/>
      <c r="D253" s="47" t="s">
        <v>22</v>
      </c>
      <c r="E253" s="49">
        <v>40630</v>
      </c>
    </row>
    <row r="254" spans="1:5" ht="18.75" customHeight="1">
      <c r="A254" s="45" t="s">
        <v>46</v>
      </c>
      <c r="B254" s="46" t="s">
        <v>27</v>
      </c>
      <c r="C254" s="843" t="s">
        <v>20</v>
      </c>
      <c r="D254" s="47" t="s">
        <v>21</v>
      </c>
      <c r="E254" s="49">
        <v>30250</v>
      </c>
    </row>
    <row r="255" spans="1:5" ht="18.75" customHeight="1">
      <c r="A255" s="45" t="s">
        <v>46</v>
      </c>
      <c r="B255" s="46" t="s">
        <v>27</v>
      </c>
      <c r="C255" s="843"/>
      <c r="D255" s="47" t="s">
        <v>22</v>
      </c>
      <c r="E255" s="49">
        <v>38240</v>
      </c>
    </row>
    <row r="256" spans="1:5" ht="18.75" customHeight="1">
      <c r="A256" s="45" t="s">
        <v>46</v>
      </c>
      <c r="B256" s="46" t="s">
        <v>28</v>
      </c>
      <c r="C256" s="843" t="s">
        <v>20</v>
      </c>
      <c r="D256" s="47" t="s">
        <v>21</v>
      </c>
      <c r="E256" s="49">
        <v>28620</v>
      </c>
    </row>
    <row r="257" spans="1:5" ht="18.75" customHeight="1">
      <c r="A257" s="45" t="s">
        <v>46</v>
      </c>
      <c r="B257" s="46" t="s">
        <v>28</v>
      </c>
      <c r="C257" s="843"/>
      <c r="D257" s="47" t="s">
        <v>22</v>
      </c>
      <c r="E257" s="49">
        <v>36610</v>
      </c>
    </row>
    <row r="258" spans="1:5" ht="18.75" customHeight="1">
      <c r="A258" s="45" t="s">
        <v>46</v>
      </c>
      <c r="B258" s="46" t="s">
        <v>29</v>
      </c>
      <c r="C258" s="843" t="s">
        <v>20</v>
      </c>
      <c r="D258" s="47" t="s">
        <v>21</v>
      </c>
      <c r="E258" s="49">
        <v>28120</v>
      </c>
    </row>
    <row r="259" spans="1:5" ht="18.75" customHeight="1">
      <c r="A259" s="45" t="s">
        <v>46</v>
      </c>
      <c r="B259" s="46" t="s">
        <v>29</v>
      </c>
      <c r="C259" s="843"/>
      <c r="D259" s="47" t="s">
        <v>22</v>
      </c>
      <c r="E259" s="49">
        <v>36110</v>
      </c>
    </row>
    <row r="260" spans="1:5" ht="18.75" customHeight="1">
      <c r="A260" s="45" t="s">
        <v>46</v>
      </c>
      <c r="B260" s="46" t="s">
        <v>30</v>
      </c>
      <c r="C260" s="843" t="s">
        <v>20</v>
      </c>
      <c r="D260" s="47" t="s">
        <v>21</v>
      </c>
      <c r="E260" s="49">
        <v>27190</v>
      </c>
    </row>
    <row r="261" spans="1:5" ht="18.75" customHeight="1">
      <c r="A261" s="45" t="s">
        <v>46</v>
      </c>
      <c r="B261" s="46" t="s">
        <v>30</v>
      </c>
      <c r="C261" s="843"/>
      <c r="D261" s="47" t="s">
        <v>22</v>
      </c>
      <c r="E261" s="49">
        <v>35180</v>
      </c>
    </row>
    <row r="262" spans="1:5" ht="18.75" customHeight="1">
      <c r="A262" s="45" t="s">
        <v>46</v>
      </c>
      <c r="B262" s="46" t="s">
        <v>31</v>
      </c>
      <c r="C262" s="843" t="s">
        <v>20</v>
      </c>
      <c r="D262" s="47" t="s">
        <v>21</v>
      </c>
      <c r="E262" s="49">
        <v>26450</v>
      </c>
    </row>
    <row r="263" spans="1:5" ht="18.75" customHeight="1">
      <c r="A263" s="45" t="s">
        <v>46</v>
      </c>
      <c r="B263" s="46" t="s">
        <v>31</v>
      </c>
      <c r="C263" s="843"/>
      <c r="D263" s="47" t="s">
        <v>22</v>
      </c>
      <c r="E263" s="49">
        <v>34440</v>
      </c>
    </row>
    <row r="264" spans="1:5" ht="18.75" customHeight="1">
      <c r="A264" s="45" t="s">
        <v>46</v>
      </c>
      <c r="B264" s="46" t="s">
        <v>32</v>
      </c>
      <c r="C264" s="843" t="s">
        <v>20</v>
      </c>
      <c r="D264" s="47" t="s">
        <v>21</v>
      </c>
      <c r="E264" s="49">
        <v>25870</v>
      </c>
    </row>
    <row r="265" spans="1:5" ht="18.75" customHeight="1">
      <c r="A265" s="45" t="s">
        <v>46</v>
      </c>
      <c r="B265" s="46" t="s">
        <v>32</v>
      </c>
      <c r="C265" s="843"/>
      <c r="D265" s="47" t="s">
        <v>22</v>
      </c>
      <c r="E265" s="49">
        <v>33860</v>
      </c>
    </row>
    <row r="266" spans="1:5" ht="18.75" customHeight="1">
      <c r="A266" s="45" t="s">
        <v>46</v>
      </c>
      <c r="B266" s="46" t="s">
        <v>33</v>
      </c>
      <c r="C266" s="843" t="s">
        <v>20</v>
      </c>
      <c r="D266" s="47" t="s">
        <v>21</v>
      </c>
      <c r="E266" s="49">
        <v>24990</v>
      </c>
    </row>
    <row r="267" spans="1:5" ht="18.75" customHeight="1">
      <c r="A267" s="45" t="s">
        <v>46</v>
      </c>
      <c r="B267" s="46" t="s">
        <v>33</v>
      </c>
      <c r="C267" s="843"/>
      <c r="D267" s="47" t="s">
        <v>22</v>
      </c>
      <c r="E267" s="49">
        <v>32980</v>
      </c>
    </row>
    <row r="268" spans="1:5" ht="18.75" customHeight="1">
      <c r="A268" s="45" t="s">
        <v>46</v>
      </c>
      <c r="B268" s="46" t="s">
        <v>34</v>
      </c>
      <c r="C268" s="843" t="s">
        <v>20</v>
      </c>
      <c r="D268" s="47" t="s">
        <v>21</v>
      </c>
      <c r="E268" s="49">
        <v>24340</v>
      </c>
    </row>
    <row r="269" spans="1:5" ht="18.75" customHeight="1">
      <c r="A269" s="45" t="s">
        <v>46</v>
      </c>
      <c r="B269" s="46" t="s">
        <v>34</v>
      </c>
      <c r="C269" s="843"/>
      <c r="D269" s="47" t="s">
        <v>22</v>
      </c>
      <c r="E269" s="49">
        <v>32330</v>
      </c>
    </row>
    <row r="270" spans="1:5" ht="18.75" customHeight="1">
      <c r="A270" s="45" t="s">
        <v>46</v>
      </c>
      <c r="B270" s="46" t="s">
        <v>35</v>
      </c>
      <c r="C270" s="843" t="s">
        <v>20</v>
      </c>
      <c r="D270" s="47" t="s">
        <v>21</v>
      </c>
      <c r="E270" s="49">
        <v>23870</v>
      </c>
    </row>
    <row r="271" spans="1:5" ht="18.75" customHeight="1">
      <c r="A271" s="45" t="s">
        <v>46</v>
      </c>
      <c r="B271" s="46" t="s">
        <v>35</v>
      </c>
      <c r="C271" s="843"/>
      <c r="D271" s="47" t="s">
        <v>22</v>
      </c>
      <c r="E271" s="49">
        <v>31860</v>
      </c>
    </row>
    <row r="272" spans="1:5" ht="18.75" customHeight="1">
      <c r="A272" s="45" t="s">
        <v>46</v>
      </c>
      <c r="B272" s="46" t="s">
        <v>36</v>
      </c>
      <c r="C272" s="843" t="s">
        <v>20</v>
      </c>
      <c r="D272" s="47" t="s">
        <v>21</v>
      </c>
      <c r="E272" s="49">
        <v>23500</v>
      </c>
    </row>
    <row r="273" spans="1:5" ht="18.75" customHeight="1">
      <c r="A273" s="45" t="s">
        <v>46</v>
      </c>
      <c r="B273" s="46" t="s">
        <v>36</v>
      </c>
      <c r="C273" s="843"/>
      <c r="D273" s="47" t="s">
        <v>22</v>
      </c>
      <c r="E273" s="49">
        <v>31490</v>
      </c>
    </row>
    <row r="274" spans="1:5" ht="18.75" customHeight="1">
      <c r="A274" s="45" t="s">
        <v>46</v>
      </c>
      <c r="B274" s="46" t="s">
        <v>37</v>
      </c>
      <c r="C274" s="843" t="s">
        <v>20</v>
      </c>
      <c r="D274" s="47" t="s">
        <v>21</v>
      </c>
      <c r="E274" s="49">
        <v>23210</v>
      </c>
    </row>
    <row r="275" spans="1:5" ht="18.75" customHeight="1">
      <c r="A275" s="45" t="s">
        <v>46</v>
      </c>
      <c r="B275" s="46" t="s">
        <v>37</v>
      </c>
      <c r="C275" s="843"/>
      <c r="D275" s="47" t="s">
        <v>22</v>
      </c>
      <c r="E275" s="49">
        <v>31200</v>
      </c>
    </row>
    <row r="276" spans="1:5" ht="18.75" customHeight="1">
      <c r="A276" s="45" t="s">
        <v>46</v>
      </c>
      <c r="B276" s="46" t="s">
        <v>38</v>
      </c>
      <c r="C276" s="843" t="s">
        <v>20</v>
      </c>
      <c r="D276" s="47" t="s">
        <v>21</v>
      </c>
      <c r="E276" s="49">
        <v>22970</v>
      </c>
    </row>
    <row r="277" spans="1:5" ht="18.75" customHeight="1" thickBot="1">
      <c r="A277" s="45" t="s">
        <v>46</v>
      </c>
      <c r="B277" s="52" t="s">
        <v>38</v>
      </c>
      <c r="C277" s="847"/>
      <c r="D277" s="54" t="s">
        <v>22</v>
      </c>
      <c r="E277" s="56">
        <v>30960</v>
      </c>
    </row>
    <row r="278" spans="1:5">
      <c r="A278" s="840" t="s">
        <v>47</v>
      </c>
      <c r="B278" s="842" t="s">
        <v>19</v>
      </c>
      <c r="C278" s="842" t="s">
        <v>20</v>
      </c>
      <c r="D278" s="58" t="s">
        <v>21</v>
      </c>
      <c r="E278" s="66"/>
    </row>
    <row r="279" spans="1:5">
      <c r="A279" s="841"/>
      <c r="B279" s="843"/>
      <c r="C279" s="843"/>
      <c r="D279" s="47" t="s">
        <v>22</v>
      </c>
      <c r="E279" s="67"/>
    </row>
    <row r="280" spans="1:5">
      <c r="A280" s="841"/>
      <c r="B280" s="843" t="s">
        <v>23</v>
      </c>
      <c r="C280" s="843" t="s">
        <v>20</v>
      </c>
      <c r="D280" s="47" t="s">
        <v>21</v>
      </c>
      <c r="E280" s="67"/>
    </row>
    <row r="281" spans="1:5">
      <c r="A281" s="841"/>
      <c r="B281" s="843"/>
      <c r="C281" s="843"/>
      <c r="D281" s="47" t="s">
        <v>22</v>
      </c>
      <c r="E281" s="67"/>
    </row>
    <row r="282" spans="1:5">
      <c r="A282" s="841"/>
      <c r="B282" s="843" t="s">
        <v>24</v>
      </c>
      <c r="C282" s="843" t="s">
        <v>20</v>
      </c>
      <c r="D282" s="47" t="s">
        <v>21</v>
      </c>
      <c r="E282" s="67"/>
    </row>
    <row r="283" spans="1:5">
      <c r="A283" s="841"/>
      <c r="B283" s="843"/>
      <c r="C283" s="843"/>
      <c r="D283" s="47" t="s">
        <v>22</v>
      </c>
      <c r="E283" s="67"/>
    </row>
    <row r="284" spans="1:5">
      <c r="A284" s="841"/>
      <c r="B284" s="843" t="s">
        <v>25</v>
      </c>
      <c r="C284" s="843" t="s">
        <v>20</v>
      </c>
      <c r="D284" s="47" t="s">
        <v>21</v>
      </c>
      <c r="E284" s="67"/>
    </row>
    <row r="285" spans="1:5">
      <c r="A285" s="841"/>
      <c r="B285" s="843"/>
      <c r="C285" s="843"/>
      <c r="D285" s="47" t="s">
        <v>22</v>
      </c>
      <c r="E285" s="67"/>
    </row>
    <row r="286" spans="1:5">
      <c r="A286" s="841"/>
      <c r="B286" s="843" t="s">
        <v>26</v>
      </c>
      <c r="C286" s="843" t="s">
        <v>20</v>
      </c>
      <c r="D286" s="47" t="s">
        <v>21</v>
      </c>
      <c r="E286" s="67"/>
    </row>
    <row r="287" spans="1:5">
      <c r="A287" s="841"/>
      <c r="B287" s="843"/>
      <c r="C287" s="843"/>
      <c r="D287" s="47" t="s">
        <v>22</v>
      </c>
      <c r="E287" s="67"/>
    </row>
    <row r="288" spans="1:5">
      <c r="A288" s="841"/>
      <c r="B288" s="843" t="s">
        <v>27</v>
      </c>
      <c r="C288" s="843" t="s">
        <v>20</v>
      </c>
      <c r="D288" s="47" t="s">
        <v>21</v>
      </c>
      <c r="E288" s="67"/>
    </row>
    <row r="289" spans="1:5">
      <c r="A289" s="841"/>
      <c r="B289" s="843"/>
      <c r="C289" s="843"/>
      <c r="D289" s="47" t="s">
        <v>22</v>
      </c>
      <c r="E289" s="67"/>
    </row>
    <row r="290" spans="1:5">
      <c r="A290" s="841"/>
      <c r="B290" s="843" t="s">
        <v>28</v>
      </c>
      <c r="C290" s="843" t="s">
        <v>20</v>
      </c>
      <c r="D290" s="47" t="s">
        <v>21</v>
      </c>
      <c r="E290" s="67"/>
    </row>
    <row r="291" spans="1:5">
      <c r="A291" s="841"/>
      <c r="B291" s="843"/>
      <c r="C291" s="843"/>
      <c r="D291" s="47" t="s">
        <v>22</v>
      </c>
      <c r="E291" s="67"/>
    </row>
    <row r="292" spans="1:5">
      <c r="A292" s="841"/>
      <c r="B292" s="843" t="s">
        <v>29</v>
      </c>
      <c r="C292" s="843" t="s">
        <v>20</v>
      </c>
      <c r="D292" s="47" t="s">
        <v>21</v>
      </c>
      <c r="E292" s="67"/>
    </row>
    <row r="293" spans="1:5">
      <c r="A293" s="841"/>
      <c r="B293" s="843"/>
      <c r="C293" s="843"/>
      <c r="D293" s="47" t="s">
        <v>22</v>
      </c>
      <c r="E293" s="67"/>
    </row>
    <row r="294" spans="1:5">
      <c r="A294" s="841"/>
      <c r="B294" s="843" t="s">
        <v>30</v>
      </c>
      <c r="C294" s="843" t="s">
        <v>20</v>
      </c>
      <c r="D294" s="47" t="s">
        <v>21</v>
      </c>
      <c r="E294" s="67"/>
    </row>
    <row r="295" spans="1:5">
      <c r="A295" s="841"/>
      <c r="B295" s="843"/>
      <c r="C295" s="843"/>
      <c r="D295" s="47" t="s">
        <v>22</v>
      </c>
      <c r="E295" s="67"/>
    </row>
    <row r="296" spans="1:5">
      <c r="A296" s="841"/>
      <c r="B296" s="843" t="s">
        <v>31</v>
      </c>
      <c r="C296" s="843" t="s">
        <v>20</v>
      </c>
      <c r="D296" s="47" t="s">
        <v>21</v>
      </c>
      <c r="E296" s="67"/>
    </row>
    <row r="297" spans="1:5">
      <c r="A297" s="841"/>
      <c r="B297" s="843"/>
      <c r="C297" s="843"/>
      <c r="D297" s="47" t="s">
        <v>22</v>
      </c>
      <c r="E297" s="67"/>
    </row>
    <row r="298" spans="1:5">
      <c r="A298" s="841"/>
      <c r="B298" s="843" t="s">
        <v>32</v>
      </c>
      <c r="C298" s="843" t="s">
        <v>20</v>
      </c>
      <c r="D298" s="47" t="s">
        <v>21</v>
      </c>
      <c r="E298" s="67"/>
    </row>
    <row r="299" spans="1:5">
      <c r="A299" s="841"/>
      <c r="B299" s="843"/>
      <c r="C299" s="843"/>
      <c r="D299" s="47" t="s">
        <v>22</v>
      </c>
      <c r="E299" s="67"/>
    </row>
    <row r="300" spans="1:5">
      <c r="A300" s="841"/>
      <c r="B300" s="843" t="s">
        <v>33</v>
      </c>
      <c r="C300" s="843" t="s">
        <v>20</v>
      </c>
      <c r="D300" s="47" t="s">
        <v>21</v>
      </c>
      <c r="E300" s="67"/>
    </row>
    <row r="301" spans="1:5">
      <c r="A301" s="841"/>
      <c r="B301" s="843"/>
      <c r="C301" s="843"/>
      <c r="D301" s="47" t="s">
        <v>22</v>
      </c>
      <c r="E301" s="67"/>
    </row>
    <row r="302" spans="1:5">
      <c r="A302" s="841"/>
      <c r="B302" s="843" t="s">
        <v>34</v>
      </c>
      <c r="C302" s="843" t="s">
        <v>20</v>
      </c>
      <c r="D302" s="47" t="s">
        <v>21</v>
      </c>
      <c r="E302" s="67"/>
    </row>
    <row r="303" spans="1:5">
      <c r="A303" s="841"/>
      <c r="B303" s="843"/>
      <c r="C303" s="843"/>
      <c r="D303" s="47" t="s">
        <v>22</v>
      </c>
      <c r="E303" s="67"/>
    </row>
    <row r="304" spans="1:5">
      <c r="A304" s="841"/>
      <c r="B304" s="843" t="s">
        <v>35</v>
      </c>
      <c r="C304" s="843" t="s">
        <v>20</v>
      </c>
      <c r="D304" s="47" t="s">
        <v>21</v>
      </c>
      <c r="E304" s="67"/>
    </row>
    <row r="305" spans="1:5">
      <c r="A305" s="841"/>
      <c r="B305" s="843"/>
      <c r="C305" s="843"/>
      <c r="D305" s="47" t="s">
        <v>22</v>
      </c>
      <c r="E305" s="67"/>
    </row>
    <row r="306" spans="1:5">
      <c r="A306" s="841"/>
      <c r="B306" s="843" t="s">
        <v>36</v>
      </c>
      <c r="C306" s="843" t="s">
        <v>20</v>
      </c>
      <c r="D306" s="47" t="s">
        <v>21</v>
      </c>
      <c r="E306" s="67"/>
    </row>
    <row r="307" spans="1:5">
      <c r="A307" s="841"/>
      <c r="B307" s="843"/>
      <c r="C307" s="843"/>
      <c r="D307" s="47" t="s">
        <v>22</v>
      </c>
      <c r="E307" s="67"/>
    </row>
    <row r="308" spans="1:5">
      <c r="A308" s="841"/>
      <c r="B308" s="843" t="s">
        <v>37</v>
      </c>
      <c r="C308" s="843" t="s">
        <v>20</v>
      </c>
      <c r="D308" s="47" t="s">
        <v>21</v>
      </c>
      <c r="E308" s="67"/>
    </row>
    <row r="309" spans="1:5">
      <c r="A309" s="841"/>
      <c r="B309" s="843"/>
      <c r="C309" s="843"/>
      <c r="D309" s="47" t="s">
        <v>22</v>
      </c>
      <c r="E309" s="67"/>
    </row>
    <row r="310" spans="1:5">
      <c r="A310" s="841"/>
      <c r="B310" s="843" t="s">
        <v>38</v>
      </c>
      <c r="C310" s="843" t="s">
        <v>20</v>
      </c>
      <c r="D310" s="47" t="s">
        <v>21</v>
      </c>
      <c r="E310" s="67"/>
    </row>
    <row r="311" spans="1:5" ht="19.5" thickBot="1">
      <c r="A311" s="849"/>
      <c r="B311" s="848"/>
      <c r="C311" s="848"/>
      <c r="D311" s="61" t="s">
        <v>22</v>
      </c>
      <c r="E311" s="68"/>
    </row>
  </sheetData>
  <sheetProtection sheet="1" objects="1" scenarios="1"/>
  <mergeCells count="176">
    <mergeCell ref="C292:C293"/>
    <mergeCell ref="B310:B311"/>
    <mergeCell ref="C310:C311"/>
    <mergeCell ref="B306:B307"/>
    <mergeCell ref="C306:C307"/>
    <mergeCell ref="B308:B309"/>
    <mergeCell ref="C308:C309"/>
    <mergeCell ref="B302:B303"/>
    <mergeCell ref="C302:C303"/>
    <mergeCell ref="B304:B305"/>
    <mergeCell ref="C304:C305"/>
    <mergeCell ref="B286:B287"/>
    <mergeCell ref="C286:C287"/>
    <mergeCell ref="B288:B289"/>
    <mergeCell ref="C288:C289"/>
    <mergeCell ref="B282:B283"/>
    <mergeCell ref="C282:C283"/>
    <mergeCell ref="B284:B285"/>
    <mergeCell ref="C284:C285"/>
    <mergeCell ref="A278:A311"/>
    <mergeCell ref="B278:B279"/>
    <mergeCell ref="C278:C279"/>
    <mergeCell ref="B280:B281"/>
    <mergeCell ref="C280:C281"/>
    <mergeCell ref="B298:B299"/>
    <mergeCell ref="C298:C299"/>
    <mergeCell ref="B300:B301"/>
    <mergeCell ref="C300:C301"/>
    <mergeCell ref="B294:B295"/>
    <mergeCell ref="C294:C295"/>
    <mergeCell ref="B296:B297"/>
    <mergeCell ref="C296:C297"/>
    <mergeCell ref="B290:B291"/>
    <mergeCell ref="C290:C291"/>
    <mergeCell ref="B292:B293"/>
    <mergeCell ref="C274:C275"/>
    <mergeCell ref="C276:C277"/>
    <mergeCell ref="C270:C271"/>
    <mergeCell ref="C272:C273"/>
    <mergeCell ref="C266:C267"/>
    <mergeCell ref="C268:C269"/>
    <mergeCell ref="C262:C263"/>
    <mergeCell ref="C264:C265"/>
    <mergeCell ref="C258:C259"/>
    <mergeCell ref="C260:C261"/>
    <mergeCell ref="C254:C255"/>
    <mergeCell ref="C256:C257"/>
    <mergeCell ref="C250:C251"/>
    <mergeCell ref="C252:C253"/>
    <mergeCell ref="C244:C245"/>
    <mergeCell ref="C246:C247"/>
    <mergeCell ref="C248:C249"/>
    <mergeCell ref="C240:C241"/>
    <mergeCell ref="C242:C243"/>
    <mergeCell ref="C236:C237"/>
    <mergeCell ref="C238:C239"/>
    <mergeCell ref="C232:C233"/>
    <mergeCell ref="C234:C235"/>
    <mergeCell ref="C228:C229"/>
    <mergeCell ref="C230:C231"/>
    <mergeCell ref="C224:C225"/>
    <mergeCell ref="C226:C227"/>
    <mergeCell ref="C220:C221"/>
    <mergeCell ref="C222:C223"/>
    <mergeCell ref="C216:C217"/>
    <mergeCell ref="C218:C219"/>
    <mergeCell ref="C210:C211"/>
    <mergeCell ref="C212:C213"/>
    <mergeCell ref="C214:C215"/>
    <mergeCell ref="C206:C207"/>
    <mergeCell ref="C208:C209"/>
    <mergeCell ref="C202:C203"/>
    <mergeCell ref="C204:C205"/>
    <mergeCell ref="C198:C199"/>
    <mergeCell ref="C200:C201"/>
    <mergeCell ref="C194:C195"/>
    <mergeCell ref="C196:C197"/>
    <mergeCell ref="C190:C191"/>
    <mergeCell ref="C192:C193"/>
    <mergeCell ref="C186:C187"/>
    <mergeCell ref="C188:C189"/>
    <mergeCell ref="C182:C183"/>
    <mergeCell ref="C184:C185"/>
    <mergeCell ref="C176:C177"/>
    <mergeCell ref="C178:C179"/>
    <mergeCell ref="C180:C181"/>
    <mergeCell ref="C172:C173"/>
    <mergeCell ref="C174:C175"/>
    <mergeCell ref="C168:C169"/>
    <mergeCell ref="C170:C171"/>
    <mergeCell ref="C164:C165"/>
    <mergeCell ref="C166:C167"/>
    <mergeCell ref="C160:C161"/>
    <mergeCell ref="C162:C163"/>
    <mergeCell ref="C156:C157"/>
    <mergeCell ref="C158:C159"/>
    <mergeCell ref="C152:C153"/>
    <mergeCell ref="C154:C155"/>
    <mergeCell ref="C148:C149"/>
    <mergeCell ref="C150:C151"/>
    <mergeCell ref="C142:C143"/>
    <mergeCell ref="C144:C145"/>
    <mergeCell ref="C146:C147"/>
    <mergeCell ref="C138:C139"/>
    <mergeCell ref="C140:C141"/>
    <mergeCell ref="C134:C135"/>
    <mergeCell ref="C136:C137"/>
    <mergeCell ref="C130:C131"/>
    <mergeCell ref="C132:C133"/>
    <mergeCell ref="C126:C127"/>
    <mergeCell ref="C128:C129"/>
    <mergeCell ref="C122:C123"/>
    <mergeCell ref="C124:C125"/>
    <mergeCell ref="C118:C119"/>
    <mergeCell ref="C120:C121"/>
    <mergeCell ref="C114:C115"/>
    <mergeCell ref="C116:C117"/>
    <mergeCell ref="C108:C109"/>
    <mergeCell ref="C110:C111"/>
    <mergeCell ref="C112:C113"/>
    <mergeCell ref="C104:C105"/>
    <mergeCell ref="C106:C107"/>
    <mergeCell ref="C100:C101"/>
    <mergeCell ref="C102:C103"/>
    <mergeCell ref="C96:C97"/>
    <mergeCell ref="C98:C99"/>
    <mergeCell ref="C92:C93"/>
    <mergeCell ref="C94:C95"/>
    <mergeCell ref="C88:C89"/>
    <mergeCell ref="C90:C91"/>
    <mergeCell ref="C84:C85"/>
    <mergeCell ref="C86:C87"/>
    <mergeCell ref="C80:C81"/>
    <mergeCell ref="C82:C83"/>
    <mergeCell ref="C74:C75"/>
    <mergeCell ref="C76:C77"/>
    <mergeCell ref="C78:C79"/>
    <mergeCell ref="C70:C71"/>
    <mergeCell ref="C72:C73"/>
    <mergeCell ref="C66:C67"/>
    <mergeCell ref="C68:C69"/>
    <mergeCell ref="C62:C63"/>
    <mergeCell ref="C64:C65"/>
    <mergeCell ref="C58:C59"/>
    <mergeCell ref="C60:C61"/>
    <mergeCell ref="C54:C55"/>
    <mergeCell ref="C56:C57"/>
    <mergeCell ref="C50:C51"/>
    <mergeCell ref="C52:C53"/>
    <mergeCell ref="C46:C47"/>
    <mergeCell ref="C48:C49"/>
    <mergeCell ref="C40:C41"/>
    <mergeCell ref="C42:C43"/>
    <mergeCell ref="C44:C45"/>
    <mergeCell ref="C36:C37"/>
    <mergeCell ref="C38:C39"/>
    <mergeCell ref="C32:C33"/>
    <mergeCell ref="C34:C35"/>
    <mergeCell ref="C28:C29"/>
    <mergeCell ref="C30:C31"/>
    <mergeCell ref="A1:A4"/>
    <mergeCell ref="B1:B4"/>
    <mergeCell ref="C1:C4"/>
    <mergeCell ref="D1:D4"/>
    <mergeCell ref="E1:E4"/>
    <mergeCell ref="C24:C25"/>
    <mergeCell ref="C26:C27"/>
    <mergeCell ref="C20:C21"/>
    <mergeCell ref="C22:C23"/>
    <mergeCell ref="C16:C17"/>
    <mergeCell ref="C18:C19"/>
    <mergeCell ref="C12:C13"/>
    <mergeCell ref="C14:C15"/>
    <mergeCell ref="C6:C7"/>
    <mergeCell ref="C8:C9"/>
    <mergeCell ref="C10:C1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2DF7-CB55-4844-A012-91D5F4AE5EEA}">
  <dimension ref="A1:AK279"/>
  <sheetViews>
    <sheetView zoomScale="60" zoomScaleNormal="60" workbookViewId="0">
      <selection activeCell="U280" sqref="U280"/>
    </sheetView>
  </sheetViews>
  <sheetFormatPr defaultRowHeight="18.75"/>
  <sheetData>
    <row r="1" spans="1:37">
      <c r="A1" s="399" t="s">
        <v>127</v>
      </c>
    </row>
    <row r="3" spans="1:37">
      <c r="A3" s="843" t="s">
        <v>9</v>
      </c>
      <c r="B3" s="843" t="s">
        <v>10</v>
      </c>
      <c r="C3" s="843" t="s">
        <v>11</v>
      </c>
      <c r="D3" s="843" t="s">
        <v>12</v>
      </c>
      <c r="E3" s="856" t="s">
        <v>128</v>
      </c>
      <c r="F3" s="857"/>
      <c r="G3" s="857"/>
      <c r="H3" s="857"/>
      <c r="I3" s="857"/>
      <c r="J3" s="857"/>
      <c r="K3" s="857"/>
      <c r="L3" s="857"/>
      <c r="M3" s="857"/>
      <c r="N3" s="857"/>
      <c r="O3" s="857"/>
      <c r="P3" s="857"/>
      <c r="Q3" s="857"/>
      <c r="R3" s="857"/>
      <c r="S3" s="857"/>
      <c r="T3" s="857"/>
      <c r="U3" s="858"/>
    </row>
    <row r="4" spans="1:37">
      <c r="A4" s="843"/>
      <c r="B4" s="843"/>
      <c r="C4" s="843"/>
      <c r="D4" s="843"/>
      <c r="E4" s="859" t="s">
        <v>129</v>
      </c>
      <c r="F4" s="850" t="s">
        <v>130</v>
      </c>
      <c r="G4" s="850" t="s">
        <v>131</v>
      </c>
      <c r="H4" s="850" t="s">
        <v>132</v>
      </c>
      <c r="I4" s="850" t="s">
        <v>133</v>
      </c>
      <c r="J4" s="850" t="s">
        <v>134</v>
      </c>
      <c r="K4" s="850" t="s">
        <v>135</v>
      </c>
      <c r="L4" s="850" t="s">
        <v>136</v>
      </c>
      <c r="M4" s="850" t="s">
        <v>137</v>
      </c>
      <c r="N4" s="850" t="s">
        <v>138</v>
      </c>
      <c r="O4" s="850" t="s">
        <v>139</v>
      </c>
      <c r="P4" s="850" t="s">
        <v>140</v>
      </c>
      <c r="Q4" s="850" t="s">
        <v>141</v>
      </c>
      <c r="R4" s="850" t="s">
        <v>142</v>
      </c>
      <c r="S4" s="850" t="s">
        <v>143</v>
      </c>
      <c r="T4" s="850" t="s">
        <v>144</v>
      </c>
      <c r="U4" s="853" t="s">
        <v>145</v>
      </c>
      <c r="V4" s="850" t="s">
        <v>130</v>
      </c>
      <c r="W4" s="850" t="s">
        <v>131</v>
      </c>
      <c r="X4" s="850" t="s">
        <v>132</v>
      </c>
      <c r="Y4" s="850" t="s">
        <v>133</v>
      </c>
      <c r="Z4" s="850" t="s">
        <v>134</v>
      </c>
      <c r="AA4" s="850" t="s">
        <v>135</v>
      </c>
      <c r="AB4" s="850" t="s">
        <v>136</v>
      </c>
      <c r="AC4" s="850" t="s">
        <v>137</v>
      </c>
      <c r="AD4" s="850" t="s">
        <v>138</v>
      </c>
      <c r="AE4" s="850" t="s">
        <v>139</v>
      </c>
      <c r="AF4" s="850" t="s">
        <v>140</v>
      </c>
      <c r="AG4" s="850" t="s">
        <v>141</v>
      </c>
      <c r="AH4" s="850" t="s">
        <v>142</v>
      </c>
      <c r="AI4" s="850" t="s">
        <v>143</v>
      </c>
      <c r="AJ4" s="850" t="s">
        <v>144</v>
      </c>
      <c r="AK4" s="853" t="s">
        <v>145</v>
      </c>
    </row>
    <row r="5" spans="1:37">
      <c r="A5" s="843"/>
      <c r="B5" s="843"/>
      <c r="C5" s="843"/>
      <c r="D5" s="843"/>
      <c r="E5" s="860"/>
      <c r="F5" s="851"/>
      <c r="G5" s="851"/>
      <c r="H5" s="851"/>
      <c r="I5" s="851"/>
      <c r="J5" s="851"/>
      <c r="K5" s="851"/>
      <c r="L5" s="851"/>
      <c r="M5" s="851"/>
      <c r="N5" s="851"/>
      <c r="O5" s="851"/>
      <c r="P5" s="851"/>
      <c r="Q5" s="851"/>
      <c r="R5" s="851"/>
      <c r="S5" s="851"/>
      <c r="T5" s="851"/>
      <c r="U5" s="854"/>
      <c r="V5" s="851"/>
      <c r="W5" s="851"/>
      <c r="X5" s="851"/>
      <c r="Y5" s="851"/>
      <c r="Z5" s="851"/>
      <c r="AA5" s="851"/>
      <c r="AB5" s="851"/>
      <c r="AC5" s="851"/>
      <c r="AD5" s="851"/>
      <c r="AE5" s="851"/>
      <c r="AF5" s="851"/>
      <c r="AG5" s="851"/>
      <c r="AH5" s="851"/>
      <c r="AI5" s="851"/>
      <c r="AJ5" s="851"/>
      <c r="AK5" s="854"/>
    </row>
    <row r="6" spans="1:37">
      <c r="A6" s="847"/>
      <c r="B6" s="847"/>
      <c r="C6" s="847"/>
      <c r="D6" s="847"/>
      <c r="E6" s="861"/>
      <c r="F6" s="852"/>
      <c r="G6" s="852"/>
      <c r="H6" s="852"/>
      <c r="I6" s="852"/>
      <c r="J6" s="852"/>
      <c r="K6" s="852"/>
      <c r="L6" s="852"/>
      <c r="M6" s="852"/>
      <c r="N6" s="852"/>
      <c r="O6" s="852"/>
      <c r="P6" s="852"/>
      <c r="Q6" s="852"/>
      <c r="R6" s="852"/>
      <c r="S6" s="852"/>
      <c r="T6" s="852"/>
      <c r="U6" s="855"/>
      <c r="V6" s="852"/>
      <c r="W6" s="852"/>
      <c r="X6" s="852"/>
      <c r="Y6" s="852"/>
      <c r="Z6" s="852"/>
      <c r="AA6" s="852"/>
      <c r="AB6" s="852"/>
      <c r="AC6" s="852"/>
      <c r="AD6" s="852"/>
      <c r="AE6" s="852"/>
      <c r="AF6" s="852"/>
      <c r="AG6" s="852"/>
      <c r="AH6" s="852"/>
      <c r="AI6" s="852"/>
      <c r="AJ6" s="852"/>
      <c r="AK6" s="855"/>
    </row>
    <row r="7" spans="1:37">
      <c r="A7" s="401"/>
      <c r="B7" s="402"/>
      <c r="C7" s="402"/>
      <c r="D7" s="402"/>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row>
    <row r="8" spans="1:37">
      <c r="A8" s="847" t="s">
        <v>18</v>
      </c>
      <c r="B8" s="847" t="s">
        <v>19</v>
      </c>
      <c r="C8" s="864" t="s">
        <v>20</v>
      </c>
      <c r="D8" s="403" t="s">
        <v>21</v>
      </c>
      <c r="E8" s="866">
        <v>1</v>
      </c>
      <c r="F8" s="862">
        <v>0.63</v>
      </c>
      <c r="G8" s="862">
        <v>0.5</v>
      </c>
      <c r="H8" s="862">
        <v>0.45</v>
      </c>
      <c r="I8" s="862">
        <v>0.4</v>
      </c>
      <c r="J8" s="862">
        <v>0.37</v>
      </c>
      <c r="K8" s="862">
        <v>0.36</v>
      </c>
      <c r="L8" s="862">
        <v>0.35</v>
      </c>
      <c r="M8" s="862">
        <v>0.34</v>
      </c>
      <c r="N8" s="862">
        <v>0.33</v>
      </c>
      <c r="O8" s="862">
        <v>0.33</v>
      </c>
      <c r="P8" s="862">
        <v>0.32</v>
      </c>
      <c r="Q8" s="862">
        <v>0.31</v>
      </c>
      <c r="R8" s="862">
        <v>0.3</v>
      </c>
      <c r="S8" s="862">
        <v>0.3</v>
      </c>
      <c r="T8" s="862">
        <v>0.3</v>
      </c>
      <c r="U8" s="862">
        <v>0.28999999999999998</v>
      </c>
      <c r="V8" s="862">
        <v>0.63</v>
      </c>
      <c r="W8" s="862">
        <v>0.5</v>
      </c>
      <c r="X8" s="862">
        <v>0.45</v>
      </c>
      <c r="Y8" s="862">
        <v>0.4</v>
      </c>
      <c r="Z8" s="862">
        <v>0.37</v>
      </c>
      <c r="AA8" s="862">
        <v>0.36</v>
      </c>
      <c r="AB8" s="862">
        <v>0.35</v>
      </c>
      <c r="AC8" s="862">
        <v>0.34</v>
      </c>
      <c r="AD8" s="862">
        <v>0.33</v>
      </c>
      <c r="AE8" s="862">
        <v>0.33</v>
      </c>
      <c r="AF8" s="862">
        <v>0.32</v>
      </c>
      <c r="AG8" s="862">
        <v>0.31</v>
      </c>
      <c r="AH8" s="862">
        <v>0.3</v>
      </c>
      <c r="AI8" s="862">
        <v>0.3</v>
      </c>
      <c r="AJ8" s="862">
        <v>0.3</v>
      </c>
      <c r="AK8" s="862">
        <v>0.28999999999999998</v>
      </c>
    </row>
    <row r="9" spans="1:37">
      <c r="A9" s="871"/>
      <c r="B9" s="846"/>
      <c r="C9" s="865"/>
      <c r="D9" s="404" t="s">
        <v>22</v>
      </c>
      <c r="E9" s="866"/>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row>
    <row r="10" spans="1:37">
      <c r="A10" s="871"/>
      <c r="B10" s="847" t="s">
        <v>23</v>
      </c>
      <c r="C10" s="864" t="s">
        <v>20</v>
      </c>
      <c r="D10" s="403" t="s">
        <v>21</v>
      </c>
      <c r="E10" s="866">
        <v>1</v>
      </c>
      <c r="F10" s="867">
        <v>1</v>
      </c>
      <c r="G10" s="862">
        <v>0.79</v>
      </c>
      <c r="H10" s="862">
        <v>0.71</v>
      </c>
      <c r="I10" s="862">
        <v>0.64</v>
      </c>
      <c r="J10" s="862">
        <v>0.6</v>
      </c>
      <c r="K10" s="862">
        <v>0.56999999999999995</v>
      </c>
      <c r="L10" s="862">
        <v>0.55000000000000004</v>
      </c>
      <c r="M10" s="862">
        <v>0.54</v>
      </c>
      <c r="N10" s="862">
        <v>0.53</v>
      </c>
      <c r="O10" s="862">
        <v>0.52</v>
      </c>
      <c r="P10" s="862">
        <v>0.5</v>
      </c>
      <c r="Q10" s="862">
        <v>0.49</v>
      </c>
      <c r="R10" s="862">
        <v>0.48</v>
      </c>
      <c r="S10" s="862">
        <v>0.48</v>
      </c>
      <c r="T10" s="862">
        <v>0.47</v>
      </c>
      <c r="U10" s="862">
        <v>0.47</v>
      </c>
      <c r="V10" s="867"/>
      <c r="W10" s="862">
        <v>0.79</v>
      </c>
      <c r="X10" s="862">
        <v>0.71</v>
      </c>
      <c r="Y10" s="862">
        <v>0.64</v>
      </c>
      <c r="Z10" s="862">
        <v>0.6</v>
      </c>
      <c r="AA10" s="862">
        <v>0.56999999999999995</v>
      </c>
      <c r="AB10" s="862">
        <v>0.55000000000000004</v>
      </c>
      <c r="AC10" s="862">
        <v>0.54</v>
      </c>
      <c r="AD10" s="862">
        <v>0.53</v>
      </c>
      <c r="AE10" s="862">
        <v>0.52</v>
      </c>
      <c r="AF10" s="862">
        <v>0.5</v>
      </c>
      <c r="AG10" s="862">
        <v>0.49</v>
      </c>
      <c r="AH10" s="862">
        <v>0.48</v>
      </c>
      <c r="AI10" s="862">
        <v>0.48</v>
      </c>
      <c r="AJ10" s="862">
        <v>0.47</v>
      </c>
      <c r="AK10" s="862">
        <v>0.47</v>
      </c>
    </row>
    <row r="11" spans="1:37">
      <c r="A11" s="871"/>
      <c r="B11" s="846"/>
      <c r="C11" s="865"/>
      <c r="D11" s="404" t="s">
        <v>22</v>
      </c>
      <c r="E11" s="866"/>
      <c r="F11" s="867"/>
      <c r="G11" s="863"/>
      <c r="H11" s="863"/>
      <c r="I11" s="863"/>
      <c r="J11" s="863"/>
      <c r="K11" s="863"/>
      <c r="L11" s="863"/>
      <c r="M11" s="863"/>
      <c r="N11" s="863"/>
      <c r="O11" s="863"/>
      <c r="P11" s="863"/>
      <c r="Q11" s="863"/>
      <c r="R11" s="863"/>
      <c r="S11" s="863"/>
      <c r="T11" s="863"/>
      <c r="U11" s="863"/>
      <c r="V11" s="867"/>
      <c r="W11" s="863"/>
      <c r="X11" s="863"/>
      <c r="Y11" s="863"/>
      <c r="Z11" s="863"/>
      <c r="AA11" s="863"/>
      <c r="AB11" s="863"/>
      <c r="AC11" s="863"/>
      <c r="AD11" s="863"/>
      <c r="AE11" s="863"/>
      <c r="AF11" s="863"/>
      <c r="AG11" s="863"/>
      <c r="AH11" s="863"/>
      <c r="AI11" s="863"/>
      <c r="AJ11" s="863"/>
      <c r="AK11" s="863"/>
    </row>
    <row r="12" spans="1:37">
      <c r="A12" s="871"/>
      <c r="B12" s="847" t="s">
        <v>24</v>
      </c>
      <c r="C12" s="864" t="s">
        <v>20</v>
      </c>
      <c r="D12" s="403" t="s">
        <v>21</v>
      </c>
      <c r="E12" s="866">
        <v>1</v>
      </c>
      <c r="F12" s="867">
        <v>1</v>
      </c>
      <c r="G12" s="867">
        <v>1</v>
      </c>
      <c r="H12" s="862">
        <v>0.9</v>
      </c>
      <c r="I12" s="862">
        <v>0.81</v>
      </c>
      <c r="J12" s="862">
        <v>0.75</v>
      </c>
      <c r="K12" s="862">
        <v>0.72</v>
      </c>
      <c r="L12" s="862">
        <v>0.7</v>
      </c>
      <c r="M12" s="862">
        <v>0.68</v>
      </c>
      <c r="N12" s="862">
        <v>0.67</v>
      </c>
      <c r="O12" s="862">
        <v>0.65</v>
      </c>
      <c r="P12" s="862">
        <v>0.63</v>
      </c>
      <c r="Q12" s="862">
        <v>0.62</v>
      </c>
      <c r="R12" s="862">
        <v>0.61</v>
      </c>
      <c r="S12" s="862">
        <v>0.6</v>
      </c>
      <c r="T12" s="862">
        <v>0.6</v>
      </c>
      <c r="U12" s="862">
        <v>0.59</v>
      </c>
      <c r="V12" s="867"/>
      <c r="W12" s="867"/>
      <c r="X12" s="862">
        <v>0.9</v>
      </c>
      <c r="Y12" s="862">
        <v>0.81</v>
      </c>
      <c r="Z12" s="862">
        <v>0.75</v>
      </c>
      <c r="AA12" s="862">
        <v>0.72</v>
      </c>
      <c r="AB12" s="862">
        <v>0.7</v>
      </c>
      <c r="AC12" s="862">
        <v>0.68</v>
      </c>
      <c r="AD12" s="862">
        <v>0.67</v>
      </c>
      <c r="AE12" s="862">
        <v>0.65</v>
      </c>
      <c r="AF12" s="862">
        <v>0.63</v>
      </c>
      <c r="AG12" s="862">
        <v>0.62</v>
      </c>
      <c r="AH12" s="862">
        <v>0.61</v>
      </c>
      <c r="AI12" s="862">
        <v>0.6</v>
      </c>
      <c r="AJ12" s="862">
        <v>0.6</v>
      </c>
      <c r="AK12" s="862">
        <v>0.59</v>
      </c>
    </row>
    <row r="13" spans="1:37">
      <c r="A13" s="871"/>
      <c r="B13" s="846"/>
      <c r="C13" s="865"/>
      <c r="D13" s="404" t="s">
        <v>22</v>
      </c>
      <c r="E13" s="866"/>
      <c r="F13" s="867"/>
      <c r="G13" s="867"/>
      <c r="H13" s="863"/>
      <c r="I13" s="863"/>
      <c r="J13" s="863"/>
      <c r="K13" s="863"/>
      <c r="L13" s="863"/>
      <c r="M13" s="863"/>
      <c r="N13" s="863"/>
      <c r="O13" s="863"/>
      <c r="P13" s="863"/>
      <c r="Q13" s="863"/>
      <c r="R13" s="863"/>
      <c r="S13" s="863"/>
      <c r="T13" s="863"/>
      <c r="U13" s="863"/>
      <c r="V13" s="867"/>
      <c r="W13" s="867"/>
      <c r="X13" s="863"/>
      <c r="Y13" s="863"/>
      <c r="Z13" s="863"/>
      <c r="AA13" s="863"/>
      <c r="AB13" s="863"/>
      <c r="AC13" s="863"/>
      <c r="AD13" s="863"/>
      <c r="AE13" s="863"/>
      <c r="AF13" s="863"/>
      <c r="AG13" s="863"/>
      <c r="AH13" s="863"/>
      <c r="AI13" s="863"/>
      <c r="AJ13" s="863"/>
      <c r="AK13" s="863"/>
    </row>
    <row r="14" spans="1:37">
      <c r="A14" s="871"/>
      <c r="B14" s="847" t="s">
        <v>25</v>
      </c>
      <c r="C14" s="864" t="s">
        <v>20</v>
      </c>
      <c r="D14" s="403" t="s">
        <v>21</v>
      </c>
      <c r="E14" s="866">
        <v>1</v>
      </c>
      <c r="F14" s="867">
        <v>1</v>
      </c>
      <c r="G14" s="867">
        <v>1</v>
      </c>
      <c r="H14" s="867">
        <v>1</v>
      </c>
      <c r="I14" s="862">
        <v>0.9</v>
      </c>
      <c r="J14" s="862">
        <v>0.84</v>
      </c>
      <c r="K14" s="862">
        <v>0.8</v>
      </c>
      <c r="L14" s="862">
        <v>0.78</v>
      </c>
      <c r="M14" s="862">
        <v>0.76</v>
      </c>
      <c r="N14" s="862">
        <v>0.74</v>
      </c>
      <c r="O14" s="862">
        <v>0.73</v>
      </c>
      <c r="P14" s="862">
        <v>0.7</v>
      </c>
      <c r="Q14" s="862">
        <v>0.69</v>
      </c>
      <c r="R14" s="862">
        <v>0.68</v>
      </c>
      <c r="S14" s="862">
        <v>0.67</v>
      </c>
      <c r="T14" s="862">
        <v>0.66</v>
      </c>
      <c r="U14" s="862">
        <v>0.66</v>
      </c>
      <c r="V14" s="867"/>
      <c r="W14" s="867"/>
      <c r="X14" s="867"/>
      <c r="Y14" s="862">
        <v>0.9</v>
      </c>
      <c r="Z14" s="862">
        <v>0.84</v>
      </c>
      <c r="AA14" s="862">
        <v>0.8</v>
      </c>
      <c r="AB14" s="862">
        <v>0.78</v>
      </c>
      <c r="AC14" s="862">
        <v>0.76</v>
      </c>
      <c r="AD14" s="862">
        <v>0.74</v>
      </c>
      <c r="AE14" s="862">
        <v>0.73</v>
      </c>
      <c r="AF14" s="862">
        <v>0.7</v>
      </c>
      <c r="AG14" s="862">
        <v>0.69</v>
      </c>
      <c r="AH14" s="862">
        <v>0.68</v>
      </c>
      <c r="AI14" s="862">
        <v>0.67</v>
      </c>
      <c r="AJ14" s="862">
        <v>0.66</v>
      </c>
      <c r="AK14" s="862">
        <v>0.66</v>
      </c>
    </row>
    <row r="15" spans="1:37">
      <c r="A15" s="871"/>
      <c r="B15" s="846"/>
      <c r="C15" s="865"/>
      <c r="D15" s="404" t="s">
        <v>22</v>
      </c>
      <c r="E15" s="866"/>
      <c r="F15" s="867"/>
      <c r="G15" s="867"/>
      <c r="H15" s="867"/>
      <c r="I15" s="863"/>
      <c r="J15" s="863"/>
      <c r="K15" s="863"/>
      <c r="L15" s="863"/>
      <c r="M15" s="863"/>
      <c r="N15" s="863"/>
      <c r="O15" s="863"/>
      <c r="P15" s="863"/>
      <c r="Q15" s="863"/>
      <c r="R15" s="863"/>
      <c r="S15" s="863"/>
      <c r="T15" s="863"/>
      <c r="U15" s="863"/>
      <c r="V15" s="867"/>
      <c r="W15" s="867"/>
      <c r="X15" s="867"/>
      <c r="Y15" s="863"/>
      <c r="Z15" s="863"/>
      <c r="AA15" s="863"/>
      <c r="AB15" s="863"/>
      <c r="AC15" s="863"/>
      <c r="AD15" s="863"/>
      <c r="AE15" s="863"/>
      <c r="AF15" s="863"/>
      <c r="AG15" s="863"/>
      <c r="AH15" s="863"/>
      <c r="AI15" s="863"/>
      <c r="AJ15" s="863"/>
      <c r="AK15" s="863"/>
    </row>
    <row r="16" spans="1:37">
      <c r="A16" s="871"/>
      <c r="B16" s="847" t="s">
        <v>26</v>
      </c>
      <c r="C16" s="864" t="s">
        <v>20</v>
      </c>
      <c r="D16" s="403" t="s">
        <v>21</v>
      </c>
      <c r="E16" s="866">
        <v>1</v>
      </c>
      <c r="F16" s="867">
        <v>1</v>
      </c>
      <c r="G16" s="867">
        <v>1</v>
      </c>
      <c r="H16" s="867">
        <v>1</v>
      </c>
      <c r="I16" s="867">
        <v>1</v>
      </c>
      <c r="J16" s="862">
        <v>0.93</v>
      </c>
      <c r="K16" s="862">
        <v>0.88</v>
      </c>
      <c r="L16" s="862">
        <v>0.87</v>
      </c>
      <c r="M16" s="862">
        <v>0.84</v>
      </c>
      <c r="N16" s="862">
        <v>0.82</v>
      </c>
      <c r="O16" s="862">
        <v>0.81</v>
      </c>
      <c r="P16" s="862">
        <v>0.78</v>
      </c>
      <c r="Q16" s="862">
        <v>0.77</v>
      </c>
      <c r="R16" s="862">
        <v>0.75</v>
      </c>
      <c r="S16" s="862">
        <v>0.74</v>
      </c>
      <c r="T16" s="862">
        <v>0.74</v>
      </c>
      <c r="U16" s="862">
        <v>0.73</v>
      </c>
      <c r="V16" s="867"/>
      <c r="W16" s="867"/>
      <c r="X16" s="867"/>
      <c r="Y16" s="867"/>
      <c r="Z16" s="862">
        <v>0.93</v>
      </c>
      <c r="AA16" s="862">
        <v>0.88</v>
      </c>
      <c r="AB16" s="862">
        <v>0.87</v>
      </c>
      <c r="AC16" s="862">
        <v>0.84</v>
      </c>
      <c r="AD16" s="862">
        <v>0.82</v>
      </c>
      <c r="AE16" s="862">
        <v>0.81</v>
      </c>
      <c r="AF16" s="862">
        <v>0.78</v>
      </c>
      <c r="AG16" s="862">
        <v>0.77</v>
      </c>
      <c r="AH16" s="862">
        <v>0.75</v>
      </c>
      <c r="AI16" s="862">
        <v>0.74</v>
      </c>
      <c r="AJ16" s="862">
        <v>0.74</v>
      </c>
      <c r="AK16" s="862">
        <v>0.73</v>
      </c>
    </row>
    <row r="17" spans="1:37">
      <c r="A17" s="871"/>
      <c r="B17" s="846"/>
      <c r="C17" s="865"/>
      <c r="D17" s="404" t="s">
        <v>22</v>
      </c>
      <c r="E17" s="866"/>
      <c r="F17" s="867"/>
      <c r="G17" s="867"/>
      <c r="H17" s="867"/>
      <c r="I17" s="867"/>
      <c r="J17" s="863"/>
      <c r="K17" s="863"/>
      <c r="L17" s="863"/>
      <c r="M17" s="863"/>
      <c r="N17" s="863"/>
      <c r="O17" s="863"/>
      <c r="P17" s="863"/>
      <c r="Q17" s="863"/>
      <c r="R17" s="863"/>
      <c r="S17" s="863"/>
      <c r="T17" s="863"/>
      <c r="U17" s="863"/>
      <c r="V17" s="867"/>
      <c r="W17" s="867"/>
      <c r="X17" s="867"/>
      <c r="Y17" s="867"/>
      <c r="Z17" s="863"/>
      <c r="AA17" s="863"/>
      <c r="AB17" s="863"/>
      <c r="AC17" s="863"/>
      <c r="AD17" s="863"/>
      <c r="AE17" s="863"/>
      <c r="AF17" s="863"/>
      <c r="AG17" s="863"/>
      <c r="AH17" s="863"/>
      <c r="AI17" s="863"/>
      <c r="AJ17" s="863"/>
      <c r="AK17" s="863"/>
    </row>
    <row r="18" spans="1:37">
      <c r="A18" s="871"/>
      <c r="B18" s="847" t="s">
        <v>27</v>
      </c>
      <c r="C18" s="864" t="s">
        <v>20</v>
      </c>
      <c r="D18" s="403" t="s">
        <v>21</v>
      </c>
      <c r="E18" s="866">
        <v>1</v>
      </c>
      <c r="F18" s="867">
        <v>1</v>
      </c>
      <c r="G18" s="867">
        <v>1</v>
      </c>
      <c r="H18" s="867">
        <v>1</v>
      </c>
      <c r="I18" s="867">
        <v>1</v>
      </c>
      <c r="J18" s="867">
        <v>1</v>
      </c>
      <c r="K18" s="862">
        <v>0.95</v>
      </c>
      <c r="L18" s="862">
        <v>0.93</v>
      </c>
      <c r="M18" s="862">
        <v>0.9</v>
      </c>
      <c r="N18" s="862">
        <v>0.89</v>
      </c>
      <c r="O18" s="862">
        <v>0.87</v>
      </c>
      <c r="P18" s="862">
        <v>0.84</v>
      </c>
      <c r="Q18" s="862">
        <v>0.82</v>
      </c>
      <c r="R18" s="862">
        <v>0.81</v>
      </c>
      <c r="S18" s="862">
        <v>0.8</v>
      </c>
      <c r="T18" s="862">
        <v>0.79</v>
      </c>
      <c r="U18" s="862">
        <v>0.78</v>
      </c>
      <c r="V18" s="867"/>
      <c r="W18" s="867"/>
      <c r="X18" s="867"/>
      <c r="Y18" s="867"/>
      <c r="Z18" s="867"/>
      <c r="AA18" s="862">
        <v>0.95</v>
      </c>
      <c r="AB18" s="862">
        <v>0.93</v>
      </c>
      <c r="AC18" s="862">
        <v>0.9</v>
      </c>
      <c r="AD18" s="862">
        <v>0.89</v>
      </c>
      <c r="AE18" s="862">
        <v>0.87</v>
      </c>
      <c r="AF18" s="862">
        <v>0.84</v>
      </c>
      <c r="AG18" s="862">
        <v>0.82</v>
      </c>
      <c r="AH18" s="862">
        <v>0.81</v>
      </c>
      <c r="AI18" s="862">
        <v>0.8</v>
      </c>
      <c r="AJ18" s="862">
        <v>0.79</v>
      </c>
      <c r="AK18" s="862">
        <v>0.78</v>
      </c>
    </row>
    <row r="19" spans="1:37">
      <c r="A19" s="871"/>
      <c r="B19" s="846"/>
      <c r="C19" s="865"/>
      <c r="D19" s="404" t="s">
        <v>22</v>
      </c>
      <c r="E19" s="866"/>
      <c r="F19" s="867"/>
      <c r="G19" s="867"/>
      <c r="H19" s="867"/>
      <c r="I19" s="867"/>
      <c r="J19" s="867"/>
      <c r="K19" s="863"/>
      <c r="L19" s="863"/>
      <c r="M19" s="863"/>
      <c r="N19" s="863"/>
      <c r="O19" s="863"/>
      <c r="P19" s="863"/>
      <c r="Q19" s="863"/>
      <c r="R19" s="863"/>
      <c r="S19" s="863"/>
      <c r="T19" s="863"/>
      <c r="U19" s="863"/>
      <c r="V19" s="867"/>
      <c r="W19" s="867"/>
      <c r="X19" s="867"/>
      <c r="Y19" s="867"/>
      <c r="Z19" s="867"/>
      <c r="AA19" s="863"/>
      <c r="AB19" s="863"/>
      <c r="AC19" s="863"/>
      <c r="AD19" s="863"/>
      <c r="AE19" s="863"/>
      <c r="AF19" s="863"/>
      <c r="AG19" s="863"/>
      <c r="AH19" s="863"/>
      <c r="AI19" s="863"/>
      <c r="AJ19" s="863"/>
      <c r="AK19" s="863"/>
    </row>
    <row r="20" spans="1:37">
      <c r="A20" s="871"/>
      <c r="B20" s="847" t="s">
        <v>28</v>
      </c>
      <c r="C20" s="864" t="s">
        <v>20</v>
      </c>
      <c r="D20" s="403" t="s">
        <v>21</v>
      </c>
      <c r="E20" s="866">
        <v>1</v>
      </c>
      <c r="F20" s="867">
        <v>1</v>
      </c>
      <c r="G20" s="867">
        <v>1</v>
      </c>
      <c r="H20" s="867">
        <v>1</v>
      </c>
      <c r="I20" s="867">
        <v>1</v>
      </c>
      <c r="J20" s="867">
        <v>1</v>
      </c>
      <c r="K20" s="867">
        <v>1</v>
      </c>
      <c r="L20" s="862">
        <v>0.98</v>
      </c>
      <c r="M20" s="862">
        <v>0.95</v>
      </c>
      <c r="N20" s="862">
        <v>0.93</v>
      </c>
      <c r="O20" s="862">
        <v>0.91</v>
      </c>
      <c r="P20" s="862">
        <v>0.89</v>
      </c>
      <c r="Q20" s="862">
        <v>0.87</v>
      </c>
      <c r="R20" s="862">
        <v>0.85</v>
      </c>
      <c r="S20" s="862">
        <v>0.84</v>
      </c>
      <c r="T20" s="862">
        <v>0.83</v>
      </c>
      <c r="U20" s="862">
        <v>0.83</v>
      </c>
      <c r="V20" s="867"/>
      <c r="W20" s="867"/>
      <c r="X20" s="867"/>
      <c r="Y20" s="867"/>
      <c r="Z20" s="867"/>
      <c r="AA20" s="867"/>
      <c r="AB20" s="862">
        <v>0.98</v>
      </c>
      <c r="AC20" s="862">
        <v>0.95</v>
      </c>
      <c r="AD20" s="862">
        <v>0.93</v>
      </c>
      <c r="AE20" s="862">
        <v>0.91</v>
      </c>
      <c r="AF20" s="862">
        <v>0.89</v>
      </c>
      <c r="AG20" s="862">
        <v>0.87</v>
      </c>
      <c r="AH20" s="862">
        <v>0.85</v>
      </c>
      <c r="AI20" s="862">
        <v>0.84</v>
      </c>
      <c r="AJ20" s="862">
        <v>0.83</v>
      </c>
      <c r="AK20" s="862">
        <v>0.83</v>
      </c>
    </row>
    <row r="21" spans="1:37">
      <c r="A21" s="871"/>
      <c r="B21" s="846"/>
      <c r="C21" s="865"/>
      <c r="D21" s="404" t="s">
        <v>22</v>
      </c>
      <c r="E21" s="866"/>
      <c r="F21" s="867"/>
      <c r="G21" s="867"/>
      <c r="H21" s="867"/>
      <c r="I21" s="867"/>
      <c r="J21" s="867"/>
      <c r="K21" s="867"/>
      <c r="L21" s="863"/>
      <c r="M21" s="863"/>
      <c r="N21" s="863"/>
      <c r="O21" s="863"/>
      <c r="P21" s="863"/>
      <c r="Q21" s="863"/>
      <c r="R21" s="863"/>
      <c r="S21" s="863"/>
      <c r="T21" s="863"/>
      <c r="U21" s="863"/>
      <c r="V21" s="867"/>
      <c r="W21" s="867"/>
      <c r="X21" s="867"/>
      <c r="Y21" s="867"/>
      <c r="Z21" s="867"/>
      <c r="AA21" s="867"/>
      <c r="AB21" s="863"/>
      <c r="AC21" s="863"/>
      <c r="AD21" s="863"/>
      <c r="AE21" s="863"/>
      <c r="AF21" s="863"/>
      <c r="AG21" s="863"/>
      <c r="AH21" s="863"/>
      <c r="AI21" s="863"/>
      <c r="AJ21" s="863"/>
      <c r="AK21" s="863"/>
    </row>
    <row r="22" spans="1:37">
      <c r="A22" s="871"/>
      <c r="B22" s="847" t="s">
        <v>29</v>
      </c>
      <c r="C22" s="864" t="s">
        <v>20</v>
      </c>
      <c r="D22" s="403" t="s">
        <v>21</v>
      </c>
      <c r="E22" s="866">
        <v>1</v>
      </c>
      <c r="F22" s="867">
        <v>1</v>
      </c>
      <c r="G22" s="867">
        <v>1</v>
      </c>
      <c r="H22" s="867">
        <v>1</v>
      </c>
      <c r="I22" s="867">
        <v>1</v>
      </c>
      <c r="J22" s="867">
        <v>1</v>
      </c>
      <c r="K22" s="867">
        <v>1</v>
      </c>
      <c r="L22" s="867">
        <v>1</v>
      </c>
      <c r="M22" s="862">
        <v>0.97</v>
      </c>
      <c r="N22" s="862">
        <v>0.95</v>
      </c>
      <c r="O22" s="862">
        <v>0.93</v>
      </c>
      <c r="P22" s="862">
        <v>0.9</v>
      </c>
      <c r="Q22" s="862">
        <v>0.89</v>
      </c>
      <c r="R22" s="862">
        <v>0.87</v>
      </c>
      <c r="S22" s="862">
        <v>0.86</v>
      </c>
      <c r="T22" s="862">
        <v>0.85</v>
      </c>
      <c r="U22" s="862">
        <v>0.84</v>
      </c>
      <c r="V22" s="867"/>
      <c r="W22" s="867"/>
      <c r="X22" s="867"/>
      <c r="Y22" s="867"/>
      <c r="Z22" s="867"/>
      <c r="AA22" s="867"/>
      <c r="AB22" s="867"/>
      <c r="AC22" s="862">
        <v>0.97</v>
      </c>
      <c r="AD22" s="862">
        <v>0.95</v>
      </c>
      <c r="AE22" s="862">
        <v>0.93</v>
      </c>
      <c r="AF22" s="862">
        <v>0.9</v>
      </c>
      <c r="AG22" s="862">
        <v>0.89</v>
      </c>
      <c r="AH22" s="862">
        <v>0.87</v>
      </c>
      <c r="AI22" s="862">
        <v>0.86</v>
      </c>
      <c r="AJ22" s="862">
        <v>0.85</v>
      </c>
      <c r="AK22" s="862">
        <v>0.84</v>
      </c>
    </row>
    <row r="23" spans="1:37">
      <c r="A23" s="871"/>
      <c r="B23" s="846"/>
      <c r="C23" s="865"/>
      <c r="D23" s="404" t="s">
        <v>22</v>
      </c>
      <c r="E23" s="866"/>
      <c r="F23" s="867"/>
      <c r="G23" s="867"/>
      <c r="H23" s="867"/>
      <c r="I23" s="867"/>
      <c r="J23" s="867"/>
      <c r="K23" s="867"/>
      <c r="L23" s="867"/>
      <c r="M23" s="863"/>
      <c r="N23" s="863"/>
      <c r="O23" s="863"/>
      <c r="P23" s="863"/>
      <c r="Q23" s="863"/>
      <c r="R23" s="863"/>
      <c r="S23" s="863"/>
      <c r="T23" s="863"/>
      <c r="U23" s="863"/>
      <c r="V23" s="867"/>
      <c r="W23" s="867"/>
      <c r="X23" s="867"/>
      <c r="Y23" s="867"/>
      <c r="Z23" s="867"/>
      <c r="AA23" s="867"/>
      <c r="AB23" s="867"/>
      <c r="AC23" s="863"/>
      <c r="AD23" s="863"/>
      <c r="AE23" s="863"/>
      <c r="AF23" s="863"/>
      <c r="AG23" s="863"/>
      <c r="AH23" s="863"/>
      <c r="AI23" s="863"/>
      <c r="AJ23" s="863"/>
      <c r="AK23" s="863"/>
    </row>
    <row r="24" spans="1:37">
      <c r="A24" s="871"/>
      <c r="B24" s="847" t="s">
        <v>30</v>
      </c>
      <c r="C24" s="864" t="s">
        <v>20</v>
      </c>
      <c r="D24" s="403" t="s">
        <v>21</v>
      </c>
      <c r="E24" s="866">
        <v>1</v>
      </c>
      <c r="F24" s="867">
        <v>1</v>
      </c>
      <c r="G24" s="867">
        <v>1</v>
      </c>
      <c r="H24" s="867">
        <v>1</v>
      </c>
      <c r="I24" s="867">
        <v>1</v>
      </c>
      <c r="J24" s="867">
        <v>1</v>
      </c>
      <c r="K24" s="867">
        <v>1</v>
      </c>
      <c r="L24" s="867">
        <v>1</v>
      </c>
      <c r="M24" s="867">
        <v>1</v>
      </c>
      <c r="N24" s="862">
        <v>0.98</v>
      </c>
      <c r="O24" s="862">
        <v>0.96</v>
      </c>
      <c r="P24" s="862">
        <v>0.93</v>
      </c>
      <c r="Q24" s="862">
        <v>0.91</v>
      </c>
      <c r="R24" s="862">
        <v>0.89</v>
      </c>
      <c r="S24" s="862">
        <v>0.89</v>
      </c>
      <c r="T24" s="862">
        <v>0.88</v>
      </c>
      <c r="U24" s="862">
        <v>0.87</v>
      </c>
      <c r="V24" s="867"/>
      <c r="W24" s="867"/>
      <c r="X24" s="867"/>
      <c r="Y24" s="867"/>
      <c r="Z24" s="867"/>
      <c r="AA24" s="867"/>
      <c r="AB24" s="867"/>
      <c r="AC24" s="867"/>
      <c r="AD24" s="862">
        <v>0.98</v>
      </c>
      <c r="AE24" s="862">
        <v>0.96</v>
      </c>
      <c r="AF24" s="862">
        <v>0.93</v>
      </c>
      <c r="AG24" s="862">
        <v>0.91</v>
      </c>
      <c r="AH24" s="862">
        <v>0.89</v>
      </c>
      <c r="AI24" s="862">
        <v>0.89</v>
      </c>
      <c r="AJ24" s="862">
        <v>0.88</v>
      </c>
      <c r="AK24" s="862">
        <v>0.87</v>
      </c>
    </row>
    <row r="25" spans="1:37">
      <c r="A25" s="871"/>
      <c r="B25" s="846"/>
      <c r="C25" s="865"/>
      <c r="D25" s="404" t="s">
        <v>22</v>
      </c>
      <c r="E25" s="866"/>
      <c r="F25" s="867"/>
      <c r="G25" s="867"/>
      <c r="H25" s="867"/>
      <c r="I25" s="867"/>
      <c r="J25" s="867"/>
      <c r="K25" s="867"/>
      <c r="L25" s="867"/>
      <c r="M25" s="867"/>
      <c r="N25" s="863"/>
      <c r="O25" s="863"/>
      <c r="P25" s="863"/>
      <c r="Q25" s="863"/>
      <c r="R25" s="863"/>
      <c r="S25" s="863"/>
      <c r="T25" s="863"/>
      <c r="U25" s="863"/>
      <c r="V25" s="867"/>
      <c r="W25" s="867"/>
      <c r="X25" s="867"/>
      <c r="Y25" s="867"/>
      <c r="Z25" s="867"/>
      <c r="AA25" s="867"/>
      <c r="AB25" s="867"/>
      <c r="AC25" s="867"/>
      <c r="AD25" s="863"/>
      <c r="AE25" s="863"/>
      <c r="AF25" s="863"/>
      <c r="AG25" s="863"/>
      <c r="AH25" s="863"/>
      <c r="AI25" s="863"/>
      <c r="AJ25" s="863"/>
      <c r="AK25" s="863"/>
    </row>
    <row r="26" spans="1:37">
      <c r="A26" s="871"/>
      <c r="B26" s="847" t="s">
        <v>31</v>
      </c>
      <c r="C26" s="864" t="s">
        <v>20</v>
      </c>
      <c r="D26" s="403" t="s">
        <v>21</v>
      </c>
      <c r="E26" s="866">
        <v>1</v>
      </c>
      <c r="F26" s="867">
        <v>1</v>
      </c>
      <c r="G26" s="867">
        <v>1</v>
      </c>
      <c r="H26" s="867">
        <v>1</v>
      </c>
      <c r="I26" s="867">
        <v>1</v>
      </c>
      <c r="J26" s="867">
        <v>1</v>
      </c>
      <c r="K26" s="867">
        <v>1</v>
      </c>
      <c r="L26" s="867">
        <v>1</v>
      </c>
      <c r="M26" s="867">
        <v>1</v>
      </c>
      <c r="N26" s="867">
        <v>1</v>
      </c>
      <c r="O26" s="862">
        <v>0.98</v>
      </c>
      <c r="P26" s="862">
        <v>0.95</v>
      </c>
      <c r="Q26" s="862">
        <v>0.93</v>
      </c>
      <c r="R26" s="862">
        <v>0.91</v>
      </c>
      <c r="S26" s="862">
        <v>0.9</v>
      </c>
      <c r="T26" s="862">
        <v>0.89</v>
      </c>
      <c r="U26" s="862">
        <v>0.89</v>
      </c>
      <c r="V26" s="867"/>
      <c r="W26" s="867"/>
      <c r="X26" s="867"/>
      <c r="Y26" s="867"/>
      <c r="Z26" s="867"/>
      <c r="AA26" s="867"/>
      <c r="AB26" s="867"/>
      <c r="AC26" s="867"/>
      <c r="AD26" s="867"/>
      <c r="AE26" s="862">
        <v>0.98</v>
      </c>
      <c r="AF26" s="862">
        <v>0.95</v>
      </c>
      <c r="AG26" s="862">
        <v>0.93</v>
      </c>
      <c r="AH26" s="862">
        <v>0.91</v>
      </c>
      <c r="AI26" s="862">
        <v>0.9</v>
      </c>
      <c r="AJ26" s="862">
        <v>0.89</v>
      </c>
      <c r="AK26" s="862">
        <v>0.89</v>
      </c>
    </row>
    <row r="27" spans="1:37">
      <c r="A27" s="871"/>
      <c r="B27" s="846"/>
      <c r="C27" s="865"/>
      <c r="D27" s="404" t="s">
        <v>22</v>
      </c>
      <c r="E27" s="866"/>
      <c r="F27" s="867"/>
      <c r="G27" s="867"/>
      <c r="H27" s="867"/>
      <c r="I27" s="867"/>
      <c r="J27" s="867"/>
      <c r="K27" s="867"/>
      <c r="L27" s="867"/>
      <c r="M27" s="867"/>
      <c r="N27" s="867"/>
      <c r="O27" s="863"/>
      <c r="P27" s="863"/>
      <c r="Q27" s="863"/>
      <c r="R27" s="863"/>
      <c r="S27" s="863"/>
      <c r="T27" s="863"/>
      <c r="U27" s="863"/>
      <c r="V27" s="867"/>
      <c r="W27" s="867"/>
      <c r="X27" s="867"/>
      <c r="Y27" s="867"/>
      <c r="Z27" s="867"/>
      <c r="AA27" s="867"/>
      <c r="AB27" s="867"/>
      <c r="AC27" s="867"/>
      <c r="AD27" s="867"/>
      <c r="AE27" s="863"/>
      <c r="AF27" s="863"/>
      <c r="AG27" s="863"/>
      <c r="AH27" s="863"/>
      <c r="AI27" s="863"/>
      <c r="AJ27" s="863"/>
      <c r="AK27" s="863"/>
    </row>
    <row r="28" spans="1:37">
      <c r="A28" s="871"/>
      <c r="B28" s="847" t="s">
        <v>32</v>
      </c>
      <c r="C28" s="864" t="s">
        <v>20</v>
      </c>
      <c r="D28" s="403" t="s">
        <v>21</v>
      </c>
      <c r="E28" s="866">
        <v>1</v>
      </c>
      <c r="F28" s="867">
        <v>1</v>
      </c>
      <c r="G28" s="867">
        <v>1</v>
      </c>
      <c r="H28" s="867">
        <v>1</v>
      </c>
      <c r="I28" s="867">
        <v>1</v>
      </c>
      <c r="J28" s="867">
        <v>1</v>
      </c>
      <c r="K28" s="867">
        <v>1</v>
      </c>
      <c r="L28" s="867">
        <v>1</v>
      </c>
      <c r="M28" s="867">
        <v>1</v>
      </c>
      <c r="N28" s="867">
        <v>1</v>
      </c>
      <c r="O28" s="867">
        <v>1</v>
      </c>
      <c r="P28" s="862">
        <v>0.97</v>
      </c>
      <c r="Q28" s="862">
        <v>0.95</v>
      </c>
      <c r="R28" s="862">
        <v>0.93</v>
      </c>
      <c r="S28" s="862">
        <v>0.92</v>
      </c>
      <c r="T28" s="862">
        <v>0.91</v>
      </c>
      <c r="U28" s="862">
        <v>0.9</v>
      </c>
      <c r="V28" s="867"/>
      <c r="W28" s="867"/>
      <c r="X28" s="867"/>
      <c r="Y28" s="867"/>
      <c r="Z28" s="867"/>
      <c r="AA28" s="867"/>
      <c r="AB28" s="867"/>
      <c r="AC28" s="867"/>
      <c r="AD28" s="867"/>
      <c r="AE28" s="867"/>
      <c r="AF28" s="862">
        <v>0.97</v>
      </c>
      <c r="AG28" s="862">
        <v>0.95</v>
      </c>
      <c r="AH28" s="862">
        <v>0.93</v>
      </c>
      <c r="AI28" s="862">
        <v>0.92</v>
      </c>
      <c r="AJ28" s="862">
        <v>0.91</v>
      </c>
      <c r="AK28" s="862">
        <v>0.9</v>
      </c>
    </row>
    <row r="29" spans="1:37">
      <c r="A29" s="871"/>
      <c r="B29" s="846"/>
      <c r="C29" s="865"/>
      <c r="D29" s="404" t="s">
        <v>22</v>
      </c>
      <c r="E29" s="866"/>
      <c r="F29" s="867"/>
      <c r="G29" s="867"/>
      <c r="H29" s="867"/>
      <c r="I29" s="867"/>
      <c r="J29" s="867"/>
      <c r="K29" s="867"/>
      <c r="L29" s="867"/>
      <c r="M29" s="867"/>
      <c r="N29" s="867"/>
      <c r="O29" s="867"/>
      <c r="P29" s="863"/>
      <c r="Q29" s="863"/>
      <c r="R29" s="863"/>
      <c r="S29" s="863"/>
      <c r="T29" s="863"/>
      <c r="U29" s="863"/>
      <c r="V29" s="867"/>
      <c r="W29" s="867"/>
      <c r="X29" s="867"/>
      <c r="Y29" s="867"/>
      <c r="Z29" s="867"/>
      <c r="AA29" s="867"/>
      <c r="AB29" s="867"/>
      <c r="AC29" s="867"/>
      <c r="AD29" s="867"/>
      <c r="AE29" s="867"/>
      <c r="AF29" s="863"/>
      <c r="AG29" s="863"/>
      <c r="AH29" s="863"/>
      <c r="AI29" s="863"/>
      <c r="AJ29" s="863"/>
      <c r="AK29" s="863"/>
    </row>
    <row r="30" spans="1:37">
      <c r="A30" s="871"/>
      <c r="B30" s="847" t="s">
        <v>33</v>
      </c>
      <c r="C30" s="864" t="s">
        <v>20</v>
      </c>
      <c r="D30" s="403" t="s">
        <v>21</v>
      </c>
      <c r="E30" s="866">
        <v>1</v>
      </c>
      <c r="F30" s="867">
        <v>1</v>
      </c>
      <c r="G30" s="867">
        <v>1</v>
      </c>
      <c r="H30" s="867">
        <v>1</v>
      </c>
      <c r="I30" s="867">
        <v>1</v>
      </c>
      <c r="J30" s="867">
        <v>1</v>
      </c>
      <c r="K30" s="867">
        <v>1</v>
      </c>
      <c r="L30" s="867">
        <v>1</v>
      </c>
      <c r="M30" s="867">
        <v>1</v>
      </c>
      <c r="N30" s="867">
        <v>1</v>
      </c>
      <c r="O30" s="867">
        <v>1</v>
      </c>
      <c r="P30" s="867">
        <v>1</v>
      </c>
      <c r="Q30" s="862">
        <v>0.98</v>
      </c>
      <c r="R30" s="862">
        <v>0.96</v>
      </c>
      <c r="S30" s="862">
        <v>0.95</v>
      </c>
      <c r="T30" s="862">
        <v>0.94</v>
      </c>
      <c r="U30" s="862">
        <v>0.93</v>
      </c>
      <c r="V30" s="867"/>
      <c r="W30" s="867"/>
      <c r="X30" s="867"/>
      <c r="Y30" s="867"/>
      <c r="Z30" s="867"/>
      <c r="AA30" s="867"/>
      <c r="AB30" s="867"/>
      <c r="AC30" s="867"/>
      <c r="AD30" s="867"/>
      <c r="AE30" s="867"/>
      <c r="AF30" s="867"/>
      <c r="AG30" s="862">
        <v>0.98</v>
      </c>
      <c r="AH30" s="862">
        <v>0.96</v>
      </c>
      <c r="AI30" s="862">
        <v>0.95</v>
      </c>
      <c r="AJ30" s="862">
        <v>0.94</v>
      </c>
      <c r="AK30" s="862">
        <v>0.93</v>
      </c>
    </row>
    <row r="31" spans="1:37">
      <c r="A31" s="871"/>
      <c r="B31" s="846"/>
      <c r="C31" s="865"/>
      <c r="D31" s="404" t="s">
        <v>22</v>
      </c>
      <c r="E31" s="866"/>
      <c r="F31" s="867"/>
      <c r="G31" s="867"/>
      <c r="H31" s="867"/>
      <c r="I31" s="867"/>
      <c r="J31" s="867"/>
      <c r="K31" s="867"/>
      <c r="L31" s="867"/>
      <c r="M31" s="867"/>
      <c r="N31" s="867"/>
      <c r="O31" s="867"/>
      <c r="P31" s="867"/>
      <c r="Q31" s="863"/>
      <c r="R31" s="863"/>
      <c r="S31" s="863"/>
      <c r="T31" s="863"/>
      <c r="U31" s="863"/>
      <c r="V31" s="867"/>
      <c r="W31" s="867"/>
      <c r="X31" s="867"/>
      <c r="Y31" s="867"/>
      <c r="Z31" s="867"/>
      <c r="AA31" s="867"/>
      <c r="AB31" s="867"/>
      <c r="AC31" s="867"/>
      <c r="AD31" s="867"/>
      <c r="AE31" s="867"/>
      <c r="AF31" s="867"/>
      <c r="AG31" s="863"/>
      <c r="AH31" s="863"/>
      <c r="AI31" s="863"/>
      <c r="AJ31" s="863"/>
      <c r="AK31" s="863"/>
    </row>
    <row r="32" spans="1:37">
      <c r="A32" s="871"/>
      <c r="B32" s="847" t="s">
        <v>34</v>
      </c>
      <c r="C32" s="864" t="s">
        <v>20</v>
      </c>
      <c r="D32" s="403" t="s">
        <v>21</v>
      </c>
      <c r="E32" s="866">
        <v>1</v>
      </c>
      <c r="F32" s="867">
        <v>1</v>
      </c>
      <c r="G32" s="867">
        <v>1</v>
      </c>
      <c r="H32" s="867">
        <v>1</v>
      </c>
      <c r="I32" s="867">
        <v>1</v>
      </c>
      <c r="J32" s="867">
        <v>1</v>
      </c>
      <c r="K32" s="867">
        <v>1</v>
      </c>
      <c r="L32" s="867">
        <v>1</v>
      </c>
      <c r="M32" s="867">
        <v>1</v>
      </c>
      <c r="N32" s="867">
        <v>1</v>
      </c>
      <c r="O32" s="867">
        <v>1</v>
      </c>
      <c r="P32" s="867">
        <v>1</v>
      </c>
      <c r="Q32" s="867">
        <v>1</v>
      </c>
      <c r="R32" s="862">
        <v>0.98</v>
      </c>
      <c r="S32" s="862">
        <v>0.97</v>
      </c>
      <c r="T32" s="862">
        <v>0.96</v>
      </c>
      <c r="U32" s="862">
        <v>0.95</v>
      </c>
      <c r="V32" s="867"/>
      <c r="W32" s="867"/>
      <c r="X32" s="867"/>
      <c r="Y32" s="867"/>
      <c r="Z32" s="867"/>
      <c r="AA32" s="867"/>
      <c r="AB32" s="867"/>
      <c r="AC32" s="867"/>
      <c r="AD32" s="867"/>
      <c r="AE32" s="867"/>
      <c r="AF32" s="867"/>
      <c r="AG32" s="867"/>
      <c r="AH32" s="862">
        <v>0.98</v>
      </c>
      <c r="AI32" s="862">
        <v>0.97</v>
      </c>
      <c r="AJ32" s="862">
        <v>0.96</v>
      </c>
      <c r="AK32" s="862">
        <v>0.95</v>
      </c>
    </row>
    <row r="33" spans="1:37">
      <c r="A33" s="871"/>
      <c r="B33" s="846"/>
      <c r="C33" s="865"/>
      <c r="D33" s="404" t="s">
        <v>22</v>
      </c>
      <c r="E33" s="866"/>
      <c r="F33" s="867"/>
      <c r="G33" s="867"/>
      <c r="H33" s="867"/>
      <c r="I33" s="867"/>
      <c r="J33" s="867"/>
      <c r="K33" s="867"/>
      <c r="L33" s="867"/>
      <c r="M33" s="867"/>
      <c r="N33" s="867"/>
      <c r="O33" s="867"/>
      <c r="P33" s="867"/>
      <c r="Q33" s="867"/>
      <c r="R33" s="863"/>
      <c r="S33" s="863"/>
      <c r="T33" s="863"/>
      <c r="U33" s="863"/>
      <c r="V33" s="867"/>
      <c r="W33" s="867"/>
      <c r="X33" s="867"/>
      <c r="Y33" s="867"/>
      <c r="Z33" s="867"/>
      <c r="AA33" s="867"/>
      <c r="AB33" s="867"/>
      <c r="AC33" s="867"/>
      <c r="AD33" s="867"/>
      <c r="AE33" s="867"/>
      <c r="AF33" s="867"/>
      <c r="AG33" s="867"/>
      <c r="AH33" s="863"/>
      <c r="AI33" s="863"/>
      <c r="AJ33" s="863"/>
      <c r="AK33" s="863"/>
    </row>
    <row r="34" spans="1:37">
      <c r="A34" s="871"/>
      <c r="B34" s="847" t="s">
        <v>35</v>
      </c>
      <c r="C34" s="864" t="s">
        <v>20</v>
      </c>
      <c r="D34" s="403" t="s">
        <v>21</v>
      </c>
      <c r="E34" s="866">
        <v>1</v>
      </c>
      <c r="F34" s="867">
        <v>1</v>
      </c>
      <c r="G34" s="867">
        <v>1</v>
      </c>
      <c r="H34" s="867">
        <v>1</v>
      </c>
      <c r="I34" s="867">
        <v>1</v>
      </c>
      <c r="J34" s="867">
        <v>1</v>
      </c>
      <c r="K34" s="867">
        <v>1</v>
      </c>
      <c r="L34" s="867">
        <v>1</v>
      </c>
      <c r="M34" s="867">
        <v>1</v>
      </c>
      <c r="N34" s="867">
        <v>1</v>
      </c>
      <c r="O34" s="867">
        <v>1</v>
      </c>
      <c r="P34" s="867">
        <v>1</v>
      </c>
      <c r="Q34" s="867">
        <v>1</v>
      </c>
      <c r="R34" s="867">
        <v>1</v>
      </c>
      <c r="S34" s="862">
        <v>0.99</v>
      </c>
      <c r="T34" s="862">
        <v>0.98</v>
      </c>
      <c r="U34" s="862">
        <v>0.97</v>
      </c>
      <c r="V34" s="867"/>
      <c r="W34" s="867"/>
      <c r="X34" s="867"/>
      <c r="Y34" s="867"/>
      <c r="Z34" s="867"/>
      <c r="AA34" s="867"/>
      <c r="AB34" s="867"/>
      <c r="AC34" s="867"/>
      <c r="AD34" s="867"/>
      <c r="AE34" s="867"/>
      <c r="AF34" s="867"/>
      <c r="AG34" s="867"/>
      <c r="AH34" s="867"/>
      <c r="AI34" s="862">
        <v>0.99</v>
      </c>
      <c r="AJ34" s="862">
        <v>0.98</v>
      </c>
      <c r="AK34" s="862">
        <v>0.97</v>
      </c>
    </row>
    <row r="35" spans="1:37">
      <c r="A35" s="871"/>
      <c r="B35" s="846"/>
      <c r="C35" s="865"/>
      <c r="D35" s="404" t="s">
        <v>22</v>
      </c>
      <c r="E35" s="866"/>
      <c r="F35" s="867"/>
      <c r="G35" s="867"/>
      <c r="H35" s="867"/>
      <c r="I35" s="867"/>
      <c r="J35" s="867"/>
      <c r="K35" s="867"/>
      <c r="L35" s="867"/>
      <c r="M35" s="867"/>
      <c r="N35" s="867"/>
      <c r="O35" s="867"/>
      <c r="P35" s="867"/>
      <c r="Q35" s="867"/>
      <c r="R35" s="867"/>
      <c r="S35" s="863"/>
      <c r="T35" s="863"/>
      <c r="U35" s="863"/>
      <c r="V35" s="867"/>
      <c r="W35" s="867"/>
      <c r="X35" s="867"/>
      <c r="Y35" s="867"/>
      <c r="Z35" s="867"/>
      <c r="AA35" s="867"/>
      <c r="AB35" s="867"/>
      <c r="AC35" s="867"/>
      <c r="AD35" s="867"/>
      <c r="AE35" s="867"/>
      <c r="AF35" s="867"/>
      <c r="AG35" s="867"/>
      <c r="AH35" s="867"/>
      <c r="AI35" s="863"/>
      <c r="AJ35" s="863"/>
      <c r="AK35" s="863"/>
    </row>
    <row r="36" spans="1:37">
      <c r="A36" s="871"/>
      <c r="B36" s="847" t="s">
        <v>36</v>
      </c>
      <c r="C36" s="864" t="s">
        <v>20</v>
      </c>
      <c r="D36" s="403" t="s">
        <v>21</v>
      </c>
      <c r="E36" s="866">
        <v>1</v>
      </c>
      <c r="F36" s="867">
        <v>1</v>
      </c>
      <c r="G36" s="867">
        <v>1</v>
      </c>
      <c r="H36" s="867">
        <v>1</v>
      </c>
      <c r="I36" s="867">
        <v>1</v>
      </c>
      <c r="J36" s="867">
        <v>1</v>
      </c>
      <c r="K36" s="867">
        <v>1</v>
      </c>
      <c r="L36" s="867">
        <v>1</v>
      </c>
      <c r="M36" s="867">
        <v>1</v>
      </c>
      <c r="N36" s="867">
        <v>1</v>
      </c>
      <c r="O36" s="867">
        <v>1</v>
      </c>
      <c r="P36" s="867">
        <v>1</v>
      </c>
      <c r="Q36" s="867">
        <v>1</v>
      </c>
      <c r="R36" s="867">
        <v>1</v>
      </c>
      <c r="S36" s="867">
        <v>1</v>
      </c>
      <c r="T36" s="862">
        <v>0.99</v>
      </c>
      <c r="U36" s="862">
        <v>0.98</v>
      </c>
      <c r="V36" s="867"/>
      <c r="W36" s="867"/>
      <c r="X36" s="867"/>
      <c r="Y36" s="867"/>
      <c r="Z36" s="867"/>
      <c r="AA36" s="867"/>
      <c r="AB36" s="867"/>
      <c r="AC36" s="867"/>
      <c r="AD36" s="867"/>
      <c r="AE36" s="867"/>
      <c r="AF36" s="867"/>
      <c r="AG36" s="867"/>
      <c r="AH36" s="867"/>
      <c r="AI36" s="867"/>
      <c r="AJ36" s="862">
        <v>0.99</v>
      </c>
      <c r="AK36" s="862">
        <v>0.98</v>
      </c>
    </row>
    <row r="37" spans="1:37">
      <c r="A37" s="871"/>
      <c r="B37" s="846"/>
      <c r="C37" s="865"/>
      <c r="D37" s="404" t="s">
        <v>22</v>
      </c>
      <c r="E37" s="866"/>
      <c r="F37" s="867"/>
      <c r="G37" s="867"/>
      <c r="H37" s="867"/>
      <c r="I37" s="867"/>
      <c r="J37" s="867"/>
      <c r="K37" s="867"/>
      <c r="L37" s="867"/>
      <c r="M37" s="867"/>
      <c r="N37" s="867"/>
      <c r="O37" s="867"/>
      <c r="P37" s="867"/>
      <c r="Q37" s="867"/>
      <c r="R37" s="867"/>
      <c r="S37" s="867"/>
      <c r="T37" s="863"/>
      <c r="U37" s="863"/>
      <c r="V37" s="867"/>
      <c r="W37" s="867"/>
      <c r="X37" s="867"/>
      <c r="Y37" s="867"/>
      <c r="Z37" s="867"/>
      <c r="AA37" s="867"/>
      <c r="AB37" s="867"/>
      <c r="AC37" s="867"/>
      <c r="AD37" s="867"/>
      <c r="AE37" s="867"/>
      <c r="AF37" s="867"/>
      <c r="AG37" s="867"/>
      <c r="AH37" s="867"/>
      <c r="AI37" s="867"/>
      <c r="AJ37" s="863"/>
      <c r="AK37" s="863"/>
    </row>
    <row r="38" spans="1:37">
      <c r="A38" s="871"/>
      <c r="B38" s="847" t="s">
        <v>37</v>
      </c>
      <c r="C38" s="864" t="s">
        <v>20</v>
      </c>
      <c r="D38" s="403" t="s">
        <v>21</v>
      </c>
      <c r="E38" s="866">
        <v>1</v>
      </c>
      <c r="F38" s="867">
        <v>1</v>
      </c>
      <c r="G38" s="867">
        <v>1</v>
      </c>
      <c r="H38" s="867">
        <v>1</v>
      </c>
      <c r="I38" s="867">
        <v>1</v>
      </c>
      <c r="J38" s="867">
        <v>1</v>
      </c>
      <c r="K38" s="867">
        <v>1</v>
      </c>
      <c r="L38" s="867">
        <v>1</v>
      </c>
      <c r="M38" s="867">
        <v>1</v>
      </c>
      <c r="N38" s="867">
        <v>1</v>
      </c>
      <c r="O38" s="867">
        <v>1</v>
      </c>
      <c r="P38" s="867">
        <v>1</v>
      </c>
      <c r="Q38" s="867">
        <v>1</v>
      </c>
      <c r="R38" s="867">
        <v>1</v>
      </c>
      <c r="S38" s="867">
        <v>1</v>
      </c>
      <c r="T38" s="867">
        <v>1</v>
      </c>
      <c r="U38" s="862">
        <v>0.99</v>
      </c>
      <c r="V38" s="867"/>
      <c r="W38" s="867"/>
      <c r="X38" s="867"/>
      <c r="Y38" s="867"/>
      <c r="Z38" s="867"/>
      <c r="AA38" s="867"/>
      <c r="AB38" s="867"/>
      <c r="AC38" s="867"/>
      <c r="AD38" s="867"/>
      <c r="AE38" s="867"/>
      <c r="AF38" s="867"/>
      <c r="AG38" s="867"/>
      <c r="AH38" s="867"/>
      <c r="AI38" s="867"/>
      <c r="AJ38" s="867"/>
      <c r="AK38" s="862">
        <v>0.99</v>
      </c>
    </row>
    <row r="39" spans="1:37">
      <c r="A39" s="871"/>
      <c r="B39" s="846"/>
      <c r="C39" s="865"/>
      <c r="D39" s="404" t="s">
        <v>22</v>
      </c>
      <c r="E39" s="866"/>
      <c r="F39" s="867"/>
      <c r="G39" s="867"/>
      <c r="H39" s="867"/>
      <c r="I39" s="867"/>
      <c r="J39" s="867"/>
      <c r="K39" s="867"/>
      <c r="L39" s="867"/>
      <c r="M39" s="867"/>
      <c r="N39" s="867"/>
      <c r="O39" s="867"/>
      <c r="P39" s="867"/>
      <c r="Q39" s="867"/>
      <c r="R39" s="867"/>
      <c r="S39" s="867"/>
      <c r="T39" s="867"/>
      <c r="U39" s="863"/>
      <c r="V39" s="867"/>
      <c r="W39" s="867"/>
      <c r="X39" s="867"/>
      <c r="Y39" s="867"/>
      <c r="Z39" s="867"/>
      <c r="AA39" s="867"/>
      <c r="AB39" s="867"/>
      <c r="AC39" s="867"/>
      <c r="AD39" s="867"/>
      <c r="AE39" s="867"/>
      <c r="AF39" s="867"/>
      <c r="AG39" s="867"/>
      <c r="AH39" s="867"/>
      <c r="AI39" s="867"/>
      <c r="AJ39" s="867"/>
      <c r="AK39" s="863"/>
    </row>
    <row r="40" spans="1:37">
      <c r="A40" s="871"/>
      <c r="B40" s="847" t="s">
        <v>38</v>
      </c>
      <c r="C40" s="864" t="s">
        <v>20</v>
      </c>
      <c r="D40" s="403" t="s">
        <v>21</v>
      </c>
      <c r="E40" s="866">
        <v>1</v>
      </c>
      <c r="F40" s="867">
        <v>1</v>
      </c>
      <c r="G40" s="867">
        <v>1</v>
      </c>
      <c r="H40" s="867">
        <v>1</v>
      </c>
      <c r="I40" s="867">
        <v>1</v>
      </c>
      <c r="J40" s="867">
        <v>1</v>
      </c>
      <c r="K40" s="867">
        <v>1</v>
      </c>
      <c r="L40" s="867">
        <v>1</v>
      </c>
      <c r="M40" s="867">
        <v>1</v>
      </c>
      <c r="N40" s="867">
        <v>1</v>
      </c>
      <c r="O40" s="867">
        <v>1</v>
      </c>
      <c r="P40" s="867">
        <v>1</v>
      </c>
      <c r="Q40" s="867">
        <v>1</v>
      </c>
      <c r="R40" s="867">
        <v>1</v>
      </c>
      <c r="S40" s="867">
        <v>1</v>
      </c>
      <c r="T40" s="867">
        <v>1</v>
      </c>
      <c r="U40" s="869">
        <v>1</v>
      </c>
      <c r="V40" s="867"/>
      <c r="W40" s="867"/>
      <c r="X40" s="867"/>
      <c r="Y40" s="867"/>
      <c r="Z40" s="867"/>
      <c r="AA40" s="867"/>
      <c r="AB40" s="867"/>
      <c r="AC40" s="867"/>
      <c r="AD40" s="867"/>
      <c r="AE40" s="867"/>
      <c r="AF40" s="867"/>
      <c r="AG40" s="867"/>
      <c r="AH40" s="867"/>
      <c r="AI40" s="867"/>
      <c r="AJ40" s="867"/>
      <c r="AK40" s="869"/>
    </row>
    <row r="41" spans="1:37">
      <c r="A41" s="846"/>
      <c r="B41" s="846"/>
      <c r="C41" s="868"/>
      <c r="D41" s="404" t="s">
        <v>22</v>
      </c>
      <c r="E41" s="866"/>
      <c r="F41" s="867"/>
      <c r="G41" s="867"/>
      <c r="H41" s="867"/>
      <c r="I41" s="867"/>
      <c r="J41" s="867"/>
      <c r="K41" s="867"/>
      <c r="L41" s="867"/>
      <c r="M41" s="867"/>
      <c r="N41" s="867"/>
      <c r="O41" s="867"/>
      <c r="P41" s="867"/>
      <c r="Q41" s="867"/>
      <c r="R41" s="867"/>
      <c r="S41" s="867"/>
      <c r="T41" s="867"/>
      <c r="U41" s="870"/>
      <c r="V41" s="867"/>
      <c r="W41" s="867"/>
      <c r="X41" s="867"/>
      <c r="Y41" s="867"/>
      <c r="Z41" s="867"/>
      <c r="AA41" s="867"/>
      <c r="AB41" s="867"/>
      <c r="AC41" s="867"/>
      <c r="AD41" s="867"/>
      <c r="AE41" s="867"/>
      <c r="AF41" s="867"/>
      <c r="AG41" s="867"/>
      <c r="AH41" s="867"/>
      <c r="AI41" s="867"/>
      <c r="AJ41" s="867"/>
      <c r="AK41" s="870"/>
    </row>
    <row r="42" spans="1:37" hidden="1">
      <c r="A42" s="847" t="s">
        <v>39</v>
      </c>
      <c r="B42" s="847" t="s">
        <v>19</v>
      </c>
      <c r="C42" s="864" t="s">
        <v>20</v>
      </c>
      <c r="D42" s="403" t="s">
        <v>21</v>
      </c>
      <c r="E42" s="866"/>
      <c r="F42" s="862">
        <v>0.63</v>
      </c>
      <c r="G42" s="862">
        <v>0.5</v>
      </c>
      <c r="H42" s="862">
        <v>0.45</v>
      </c>
      <c r="I42" s="862">
        <v>0.4</v>
      </c>
      <c r="J42" s="862">
        <v>0.37</v>
      </c>
      <c r="K42" s="862">
        <v>0.36</v>
      </c>
      <c r="L42" s="862">
        <v>0.35</v>
      </c>
      <c r="M42" s="862">
        <v>0.34</v>
      </c>
      <c r="N42" s="862">
        <v>0.33</v>
      </c>
      <c r="O42" s="862">
        <v>0.33</v>
      </c>
      <c r="P42" s="862">
        <v>0.32</v>
      </c>
      <c r="Q42" s="862">
        <v>0.31</v>
      </c>
      <c r="R42" s="862">
        <v>0.3</v>
      </c>
      <c r="S42" s="862">
        <v>0.3</v>
      </c>
      <c r="T42" s="862">
        <v>0.3</v>
      </c>
      <c r="U42" s="862">
        <v>0.28999999999999998</v>
      </c>
      <c r="V42" s="862">
        <f>IF(F42=F8,0,1)</f>
        <v>0</v>
      </c>
      <c r="W42" s="862">
        <f t="shared" ref="W42:AK42" si="0">IF(G42=G8,0,1)</f>
        <v>0</v>
      </c>
      <c r="X42" s="862">
        <f t="shared" si="0"/>
        <v>0</v>
      </c>
      <c r="Y42" s="862">
        <f t="shared" si="0"/>
        <v>0</v>
      </c>
      <c r="Z42" s="862">
        <f t="shared" si="0"/>
        <v>0</v>
      </c>
      <c r="AA42" s="862">
        <f t="shared" si="0"/>
        <v>0</v>
      </c>
      <c r="AB42" s="862">
        <f t="shared" si="0"/>
        <v>0</v>
      </c>
      <c r="AC42" s="862">
        <f t="shared" si="0"/>
        <v>0</v>
      </c>
      <c r="AD42" s="862">
        <f t="shared" si="0"/>
        <v>0</v>
      </c>
      <c r="AE42" s="862">
        <f t="shared" si="0"/>
        <v>0</v>
      </c>
      <c r="AF42" s="862">
        <f t="shared" si="0"/>
        <v>0</v>
      </c>
      <c r="AG42" s="862">
        <f t="shared" si="0"/>
        <v>0</v>
      </c>
      <c r="AH42" s="862">
        <f t="shared" si="0"/>
        <v>0</v>
      </c>
      <c r="AI42" s="862">
        <f t="shared" si="0"/>
        <v>0</v>
      </c>
      <c r="AJ42" s="862">
        <f t="shared" si="0"/>
        <v>0</v>
      </c>
      <c r="AK42" s="862">
        <f t="shared" si="0"/>
        <v>0</v>
      </c>
    </row>
    <row r="43" spans="1:37" hidden="1">
      <c r="A43" s="871"/>
      <c r="B43" s="846"/>
      <c r="C43" s="865"/>
      <c r="D43" s="404" t="s">
        <v>22</v>
      </c>
      <c r="E43" s="866"/>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863"/>
    </row>
    <row r="44" spans="1:37" hidden="1">
      <c r="A44" s="871"/>
      <c r="B44" s="847" t="s">
        <v>23</v>
      </c>
      <c r="C44" s="864" t="s">
        <v>20</v>
      </c>
      <c r="D44" s="403" t="s">
        <v>21</v>
      </c>
      <c r="E44" s="866"/>
      <c r="F44" s="867"/>
      <c r="G44" s="862">
        <v>0.79</v>
      </c>
      <c r="H44" s="862">
        <v>0.71</v>
      </c>
      <c r="I44" s="862">
        <v>0.64</v>
      </c>
      <c r="J44" s="862">
        <v>0.6</v>
      </c>
      <c r="K44" s="862">
        <v>0.56999999999999995</v>
      </c>
      <c r="L44" s="862">
        <v>0.55000000000000004</v>
      </c>
      <c r="M44" s="862">
        <v>0.54</v>
      </c>
      <c r="N44" s="862">
        <v>0.53</v>
      </c>
      <c r="O44" s="862">
        <v>0.52</v>
      </c>
      <c r="P44" s="862">
        <v>0.5</v>
      </c>
      <c r="Q44" s="862">
        <v>0.49</v>
      </c>
      <c r="R44" s="862">
        <v>0.48</v>
      </c>
      <c r="S44" s="862">
        <v>0.48</v>
      </c>
      <c r="T44" s="862">
        <v>0.47</v>
      </c>
      <c r="U44" s="862">
        <v>0.47</v>
      </c>
      <c r="V44" s="862">
        <f>IF(F44=F10,0,1)</f>
        <v>1</v>
      </c>
      <c r="W44" s="862">
        <f t="shared" ref="W44" si="1">IF(G44=G10,0,1)</f>
        <v>0</v>
      </c>
      <c r="X44" s="862">
        <f t="shared" ref="X44" si="2">IF(H44=H10,0,1)</f>
        <v>0</v>
      </c>
      <c r="Y44" s="862">
        <f t="shared" ref="Y44" si="3">IF(I44=I10,0,1)</f>
        <v>0</v>
      </c>
      <c r="Z44" s="862">
        <f t="shared" ref="Z44" si="4">IF(J44=J10,0,1)</f>
        <v>0</v>
      </c>
      <c r="AA44" s="862">
        <f t="shared" ref="AA44" si="5">IF(K44=K10,0,1)</f>
        <v>0</v>
      </c>
      <c r="AB44" s="862">
        <f t="shared" ref="AB44" si="6">IF(L44=L10,0,1)</f>
        <v>0</v>
      </c>
      <c r="AC44" s="862">
        <f t="shared" ref="AC44" si="7">IF(M44=M10,0,1)</f>
        <v>0</v>
      </c>
      <c r="AD44" s="862">
        <f t="shared" ref="AD44" si="8">IF(N44=N10,0,1)</f>
        <v>0</v>
      </c>
      <c r="AE44" s="862">
        <f t="shared" ref="AE44" si="9">IF(O44=O10,0,1)</f>
        <v>0</v>
      </c>
      <c r="AF44" s="862">
        <f t="shared" ref="AF44" si="10">IF(P44=P10,0,1)</f>
        <v>0</v>
      </c>
      <c r="AG44" s="862">
        <f t="shared" ref="AG44" si="11">IF(Q44=Q10,0,1)</f>
        <v>0</v>
      </c>
      <c r="AH44" s="862">
        <f t="shared" ref="AH44" si="12">IF(R44=R10,0,1)</f>
        <v>0</v>
      </c>
      <c r="AI44" s="862">
        <f t="shared" ref="AI44" si="13">IF(S44=S10,0,1)</f>
        <v>0</v>
      </c>
      <c r="AJ44" s="862">
        <f t="shared" ref="AJ44" si="14">IF(T44=T10,0,1)</f>
        <v>0</v>
      </c>
      <c r="AK44" s="862">
        <f t="shared" ref="AK44" si="15">IF(U44=U10,0,1)</f>
        <v>0</v>
      </c>
    </row>
    <row r="45" spans="1:37" hidden="1">
      <c r="A45" s="871"/>
      <c r="B45" s="846"/>
      <c r="C45" s="865"/>
      <c r="D45" s="404" t="s">
        <v>22</v>
      </c>
      <c r="E45" s="866"/>
      <c r="F45" s="867"/>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c r="AJ45" s="863"/>
      <c r="AK45" s="863"/>
    </row>
    <row r="46" spans="1:37" hidden="1">
      <c r="A46" s="871"/>
      <c r="B46" s="847" t="s">
        <v>24</v>
      </c>
      <c r="C46" s="864" t="s">
        <v>20</v>
      </c>
      <c r="D46" s="403" t="s">
        <v>21</v>
      </c>
      <c r="E46" s="866"/>
      <c r="F46" s="867"/>
      <c r="G46" s="867"/>
      <c r="H46" s="862">
        <v>0.9</v>
      </c>
      <c r="I46" s="862">
        <v>0.81</v>
      </c>
      <c r="J46" s="862">
        <v>0.75</v>
      </c>
      <c r="K46" s="862">
        <v>0.72</v>
      </c>
      <c r="L46" s="862">
        <v>0.7</v>
      </c>
      <c r="M46" s="862">
        <v>0.68</v>
      </c>
      <c r="N46" s="862">
        <v>0.67</v>
      </c>
      <c r="O46" s="862">
        <v>0.65</v>
      </c>
      <c r="P46" s="862">
        <v>0.63</v>
      </c>
      <c r="Q46" s="862">
        <v>0.62</v>
      </c>
      <c r="R46" s="862">
        <v>0.61</v>
      </c>
      <c r="S46" s="862">
        <v>0.6</v>
      </c>
      <c r="T46" s="862">
        <v>0.6</v>
      </c>
      <c r="U46" s="862">
        <v>0.59</v>
      </c>
      <c r="V46" s="862">
        <f>IF(F46=F12,0,1)</f>
        <v>1</v>
      </c>
      <c r="W46" s="862">
        <f t="shared" ref="W46" si="16">IF(G46=G12,0,1)</f>
        <v>1</v>
      </c>
      <c r="X46" s="862">
        <f t="shared" ref="X46" si="17">IF(H46=H12,0,1)</f>
        <v>0</v>
      </c>
      <c r="Y46" s="862">
        <f t="shared" ref="Y46" si="18">IF(I46=I12,0,1)</f>
        <v>0</v>
      </c>
      <c r="Z46" s="862">
        <f t="shared" ref="Z46" si="19">IF(J46=J12,0,1)</f>
        <v>0</v>
      </c>
      <c r="AA46" s="862">
        <f t="shared" ref="AA46" si="20">IF(K46=K12,0,1)</f>
        <v>0</v>
      </c>
      <c r="AB46" s="862">
        <f t="shared" ref="AB46" si="21">IF(L46=L12,0,1)</f>
        <v>0</v>
      </c>
      <c r="AC46" s="862">
        <f t="shared" ref="AC46" si="22">IF(M46=M12,0,1)</f>
        <v>0</v>
      </c>
      <c r="AD46" s="862">
        <f t="shared" ref="AD46" si="23">IF(N46=N12,0,1)</f>
        <v>0</v>
      </c>
      <c r="AE46" s="862">
        <f t="shared" ref="AE46" si="24">IF(O46=O12,0,1)</f>
        <v>0</v>
      </c>
      <c r="AF46" s="862">
        <f t="shared" ref="AF46" si="25">IF(P46=P12,0,1)</f>
        <v>0</v>
      </c>
      <c r="AG46" s="862">
        <f t="shared" ref="AG46" si="26">IF(Q46=Q12,0,1)</f>
        <v>0</v>
      </c>
      <c r="AH46" s="862">
        <f t="shared" ref="AH46" si="27">IF(R46=R12,0,1)</f>
        <v>0</v>
      </c>
      <c r="AI46" s="862">
        <f t="shared" ref="AI46" si="28">IF(S46=S12,0,1)</f>
        <v>0</v>
      </c>
      <c r="AJ46" s="862">
        <f t="shared" ref="AJ46" si="29">IF(T46=T12,0,1)</f>
        <v>0</v>
      </c>
      <c r="AK46" s="862">
        <f t="shared" ref="AK46" si="30">IF(U46=U12,0,1)</f>
        <v>0</v>
      </c>
    </row>
    <row r="47" spans="1:37" hidden="1">
      <c r="A47" s="871"/>
      <c r="B47" s="846"/>
      <c r="C47" s="865"/>
      <c r="D47" s="404" t="s">
        <v>22</v>
      </c>
      <c r="E47" s="866"/>
      <c r="F47" s="867"/>
      <c r="G47" s="867"/>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row>
    <row r="48" spans="1:37" hidden="1">
      <c r="A48" s="871"/>
      <c r="B48" s="847" t="s">
        <v>25</v>
      </c>
      <c r="C48" s="864" t="s">
        <v>20</v>
      </c>
      <c r="D48" s="403" t="s">
        <v>21</v>
      </c>
      <c r="E48" s="866"/>
      <c r="F48" s="867"/>
      <c r="G48" s="867"/>
      <c r="H48" s="867"/>
      <c r="I48" s="862">
        <v>0.9</v>
      </c>
      <c r="J48" s="862">
        <v>0.84</v>
      </c>
      <c r="K48" s="862">
        <v>0.8</v>
      </c>
      <c r="L48" s="862">
        <v>0.78</v>
      </c>
      <c r="M48" s="862">
        <v>0.76</v>
      </c>
      <c r="N48" s="862">
        <v>0.74</v>
      </c>
      <c r="O48" s="862">
        <v>0.73</v>
      </c>
      <c r="P48" s="862">
        <v>0.7</v>
      </c>
      <c r="Q48" s="862">
        <v>0.69</v>
      </c>
      <c r="R48" s="862">
        <v>0.68</v>
      </c>
      <c r="S48" s="862">
        <v>0.67</v>
      </c>
      <c r="T48" s="862">
        <v>0.66</v>
      </c>
      <c r="U48" s="862">
        <v>0.66</v>
      </c>
      <c r="V48" s="862">
        <f>IF(F48=F14,0,1)</f>
        <v>1</v>
      </c>
      <c r="W48" s="862">
        <f t="shared" ref="W48" si="31">IF(G48=G14,0,1)</f>
        <v>1</v>
      </c>
      <c r="X48" s="862">
        <f t="shared" ref="X48" si="32">IF(H48=H14,0,1)</f>
        <v>1</v>
      </c>
      <c r="Y48" s="862">
        <f t="shared" ref="Y48" si="33">IF(I48=I14,0,1)</f>
        <v>0</v>
      </c>
      <c r="Z48" s="862">
        <f t="shared" ref="Z48" si="34">IF(J48=J14,0,1)</f>
        <v>0</v>
      </c>
      <c r="AA48" s="862">
        <f t="shared" ref="AA48" si="35">IF(K48=K14,0,1)</f>
        <v>0</v>
      </c>
      <c r="AB48" s="862">
        <f t="shared" ref="AB48" si="36">IF(L48=L14,0,1)</f>
        <v>0</v>
      </c>
      <c r="AC48" s="862">
        <f t="shared" ref="AC48" si="37">IF(M48=M14,0,1)</f>
        <v>0</v>
      </c>
      <c r="AD48" s="862">
        <f t="shared" ref="AD48" si="38">IF(N48=N14,0,1)</f>
        <v>0</v>
      </c>
      <c r="AE48" s="862">
        <f t="shared" ref="AE48" si="39">IF(O48=O14,0,1)</f>
        <v>0</v>
      </c>
      <c r="AF48" s="862">
        <f t="shared" ref="AF48" si="40">IF(P48=P14,0,1)</f>
        <v>0</v>
      </c>
      <c r="AG48" s="862">
        <f t="shared" ref="AG48" si="41">IF(Q48=Q14,0,1)</f>
        <v>0</v>
      </c>
      <c r="AH48" s="862">
        <f t="shared" ref="AH48" si="42">IF(R48=R14,0,1)</f>
        <v>0</v>
      </c>
      <c r="AI48" s="862">
        <f t="shared" ref="AI48" si="43">IF(S48=S14,0,1)</f>
        <v>0</v>
      </c>
      <c r="AJ48" s="862">
        <f t="shared" ref="AJ48" si="44">IF(T48=T14,0,1)</f>
        <v>0</v>
      </c>
      <c r="AK48" s="862">
        <f t="shared" ref="AK48" si="45">IF(U48=U14,0,1)</f>
        <v>0</v>
      </c>
    </row>
    <row r="49" spans="1:37" hidden="1">
      <c r="A49" s="871"/>
      <c r="B49" s="846"/>
      <c r="C49" s="865"/>
      <c r="D49" s="404" t="s">
        <v>22</v>
      </c>
      <c r="E49" s="866"/>
      <c r="F49" s="867"/>
      <c r="G49" s="867"/>
      <c r="H49" s="867"/>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row>
    <row r="50" spans="1:37" hidden="1">
      <c r="A50" s="871"/>
      <c r="B50" s="847" t="s">
        <v>26</v>
      </c>
      <c r="C50" s="864" t="s">
        <v>20</v>
      </c>
      <c r="D50" s="403" t="s">
        <v>21</v>
      </c>
      <c r="E50" s="866"/>
      <c r="F50" s="867"/>
      <c r="G50" s="867"/>
      <c r="H50" s="867"/>
      <c r="I50" s="867"/>
      <c r="J50" s="862">
        <v>0.93</v>
      </c>
      <c r="K50" s="862">
        <v>0.88</v>
      </c>
      <c r="L50" s="862">
        <v>0.87</v>
      </c>
      <c r="M50" s="862">
        <v>0.84</v>
      </c>
      <c r="N50" s="862">
        <v>0.82</v>
      </c>
      <c r="O50" s="862">
        <v>0.81</v>
      </c>
      <c r="P50" s="862">
        <v>0.78</v>
      </c>
      <c r="Q50" s="862">
        <v>0.77</v>
      </c>
      <c r="R50" s="862">
        <v>0.75</v>
      </c>
      <c r="S50" s="862">
        <v>0.74</v>
      </c>
      <c r="T50" s="862">
        <v>0.74</v>
      </c>
      <c r="U50" s="862">
        <v>0.73</v>
      </c>
      <c r="V50" s="862">
        <f>IF(F50=F16,0,1)</f>
        <v>1</v>
      </c>
      <c r="W50" s="862">
        <f t="shared" ref="W50" si="46">IF(G50=G16,0,1)</f>
        <v>1</v>
      </c>
      <c r="X50" s="862">
        <f t="shared" ref="X50" si="47">IF(H50=H16,0,1)</f>
        <v>1</v>
      </c>
      <c r="Y50" s="862">
        <f t="shared" ref="Y50" si="48">IF(I50=I16,0,1)</f>
        <v>1</v>
      </c>
      <c r="Z50" s="862">
        <f t="shared" ref="Z50" si="49">IF(J50=J16,0,1)</f>
        <v>0</v>
      </c>
      <c r="AA50" s="862">
        <f t="shared" ref="AA50" si="50">IF(K50=K16,0,1)</f>
        <v>0</v>
      </c>
      <c r="AB50" s="862">
        <f t="shared" ref="AB50" si="51">IF(L50=L16,0,1)</f>
        <v>0</v>
      </c>
      <c r="AC50" s="862">
        <f t="shared" ref="AC50" si="52">IF(M50=M16,0,1)</f>
        <v>0</v>
      </c>
      <c r="AD50" s="862">
        <f t="shared" ref="AD50" si="53">IF(N50=N16,0,1)</f>
        <v>0</v>
      </c>
      <c r="AE50" s="862">
        <f t="shared" ref="AE50" si="54">IF(O50=O16,0,1)</f>
        <v>0</v>
      </c>
      <c r="AF50" s="862">
        <f t="shared" ref="AF50" si="55">IF(P50=P16,0,1)</f>
        <v>0</v>
      </c>
      <c r="AG50" s="862">
        <f t="shared" ref="AG50" si="56">IF(Q50=Q16,0,1)</f>
        <v>0</v>
      </c>
      <c r="AH50" s="862">
        <f t="shared" ref="AH50" si="57">IF(R50=R16,0,1)</f>
        <v>0</v>
      </c>
      <c r="AI50" s="862">
        <f t="shared" ref="AI50" si="58">IF(S50=S16,0,1)</f>
        <v>0</v>
      </c>
      <c r="AJ50" s="862">
        <f t="shared" ref="AJ50" si="59">IF(T50=T16,0,1)</f>
        <v>0</v>
      </c>
      <c r="AK50" s="862">
        <f t="shared" ref="AK50" si="60">IF(U50=U16,0,1)</f>
        <v>0</v>
      </c>
    </row>
    <row r="51" spans="1:37" hidden="1">
      <c r="A51" s="871"/>
      <c r="B51" s="846"/>
      <c r="C51" s="865"/>
      <c r="D51" s="404" t="s">
        <v>22</v>
      </c>
      <c r="E51" s="866"/>
      <c r="F51" s="867"/>
      <c r="G51" s="867"/>
      <c r="H51" s="867"/>
      <c r="I51" s="867"/>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63"/>
      <c r="AI51" s="863"/>
      <c r="AJ51" s="863"/>
      <c r="AK51" s="863"/>
    </row>
    <row r="52" spans="1:37" hidden="1">
      <c r="A52" s="871"/>
      <c r="B52" s="847" t="s">
        <v>27</v>
      </c>
      <c r="C52" s="864" t="s">
        <v>20</v>
      </c>
      <c r="D52" s="403" t="s">
        <v>21</v>
      </c>
      <c r="E52" s="866"/>
      <c r="F52" s="867"/>
      <c r="G52" s="867"/>
      <c r="H52" s="867"/>
      <c r="I52" s="867"/>
      <c r="J52" s="867"/>
      <c r="K52" s="862">
        <v>0.95</v>
      </c>
      <c r="L52" s="862">
        <v>0.93</v>
      </c>
      <c r="M52" s="862">
        <v>0.9</v>
      </c>
      <c r="N52" s="862">
        <v>0.89</v>
      </c>
      <c r="O52" s="862">
        <v>0.87</v>
      </c>
      <c r="P52" s="862">
        <v>0.84</v>
      </c>
      <c r="Q52" s="862">
        <v>0.82</v>
      </c>
      <c r="R52" s="862">
        <v>0.81</v>
      </c>
      <c r="S52" s="862">
        <v>0.8</v>
      </c>
      <c r="T52" s="862">
        <v>0.79</v>
      </c>
      <c r="U52" s="862">
        <v>0.78</v>
      </c>
      <c r="V52" s="862">
        <f>IF(F52=F18,0,1)</f>
        <v>1</v>
      </c>
      <c r="W52" s="862">
        <f t="shared" ref="W52" si="61">IF(G52=G18,0,1)</f>
        <v>1</v>
      </c>
      <c r="X52" s="862">
        <f t="shared" ref="X52" si="62">IF(H52=H18,0,1)</f>
        <v>1</v>
      </c>
      <c r="Y52" s="862">
        <f t="shared" ref="Y52" si="63">IF(I52=I18,0,1)</f>
        <v>1</v>
      </c>
      <c r="Z52" s="862">
        <f t="shared" ref="Z52" si="64">IF(J52=J18,0,1)</f>
        <v>1</v>
      </c>
      <c r="AA52" s="862">
        <f t="shared" ref="AA52" si="65">IF(K52=K18,0,1)</f>
        <v>0</v>
      </c>
      <c r="AB52" s="862">
        <f t="shared" ref="AB52" si="66">IF(L52=L18,0,1)</f>
        <v>0</v>
      </c>
      <c r="AC52" s="862">
        <f t="shared" ref="AC52" si="67">IF(M52=M18,0,1)</f>
        <v>0</v>
      </c>
      <c r="AD52" s="862">
        <f t="shared" ref="AD52" si="68">IF(N52=N18,0,1)</f>
        <v>0</v>
      </c>
      <c r="AE52" s="862">
        <f t="shared" ref="AE52" si="69">IF(O52=O18,0,1)</f>
        <v>0</v>
      </c>
      <c r="AF52" s="862">
        <f t="shared" ref="AF52" si="70">IF(P52=P18,0,1)</f>
        <v>0</v>
      </c>
      <c r="AG52" s="862">
        <f t="shared" ref="AG52" si="71">IF(Q52=Q18,0,1)</f>
        <v>0</v>
      </c>
      <c r="AH52" s="862">
        <f t="shared" ref="AH52" si="72">IF(R52=R18,0,1)</f>
        <v>0</v>
      </c>
      <c r="AI52" s="862">
        <f t="shared" ref="AI52" si="73">IF(S52=S18,0,1)</f>
        <v>0</v>
      </c>
      <c r="AJ52" s="862">
        <f t="shared" ref="AJ52" si="74">IF(T52=T18,0,1)</f>
        <v>0</v>
      </c>
      <c r="AK52" s="862">
        <f t="shared" ref="AK52" si="75">IF(U52=U18,0,1)</f>
        <v>0</v>
      </c>
    </row>
    <row r="53" spans="1:37" hidden="1">
      <c r="A53" s="871"/>
      <c r="B53" s="846"/>
      <c r="C53" s="865"/>
      <c r="D53" s="404" t="s">
        <v>22</v>
      </c>
      <c r="E53" s="866"/>
      <c r="F53" s="867"/>
      <c r="G53" s="867"/>
      <c r="H53" s="867"/>
      <c r="I53" s="867"/>
      <c r="J53" s="867"/>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863"/>
      <c r="AJ53" s="863"/>
      <c r="AK53" s="863"/>
    </row>
    <row r="54" spans="1:37" hidden="1">
      <c r="A54" s="871"/>
      <c r="B54" s="847" t="s">
        <v>28</v>
      </c>
      <c r="C54" s="864" t="s">
        <v>20</v>
      </c>
      <c r="D54" s="403" t="s">
        <v>21</v>
      </c>
      <c r="E54" s="866"/>
      <c r="F54" s="867"/>
      <c r="G54" s="867"/>
      <c r="H54" s="867"/>
      <c r="I54" s="867"/>
      <c r="J54" s="867"/>
      <c r="K54" s="867"/>
      <c r="L54" s="862">
        <v>0.98</v>
      </c>
      <c r="M54" s="862">
        <v>0.95</v>
      </c>
      <c r="N54" s="862">
        <v>0.93</v>
      </c>
      <c r="O54" s="862">
        <v>0.91</v>
      </c>
      <c r="P54" s="862">
        <v>0.89</v>
      </c>
      <c r="Q54" s="862">
        <v>0.87</v>
      </c>
      <c r="R54" s="862">
        <v>0.85</v>
      </c>
      <c r="S54" s="862">
        <v>0.84</v>
      </c>
      <c r="T54" s="862">
        <v>0.83</v>
      </c>
      <c r="U54" s="862">
        <v>0.83</v>
      </c>
      <c r="V54" s="862">
        <f>IF(F54=F20,0,1)</f>
        <v>1</v>
      </c>
      <c r="W54" s="862">
        <f t="shared" ref="W54" si="76">IF(G54=G20,0,1)</f>
        <v>1</v>
      </c>
      <c r="X54" s="862">
        <f t="shared" ref="X54" si="77">IF(H54=H20,0,1)</f>
        <v>1</v>
      </c>
      <c r="Y54" s="862">
        <f t="shared" ref="Y54" si="78">IF(I54=I20,0,1)</f>
        <v>1</v>
      </c>
      <c r="Z54" s="862">
        <f t="shared" ref="Z54" si="79">IF(J54=J20,0,1)</f>
        <v>1</v>
      </c>
      <c r="AA54" s="862">
        <f t="shared" ref="AA54" si="80">IF(K54=K20,0,1)</f>
        <v>1</v>
      </c>
      <c r="AB54" s="862">
        <f t="shared" ref="AB54" si="81">IF(L54=L20,0,1)</f>
        <v>0</v>
      </c>
      <c r="AC54" s="862">
        <f t="shared" ref="AC54" si="82">IF(M54=M20,0,1)</f>
        <v>0</v>
      </c>
      <c r="AD54" s="862">
        <f t="shared" ref="AD54" si="83">IF(N54=N20,0,1)</f>
        <v>0</v>
      </c>
      <c r="AE54" s="862">
        <f t="shared" ref="AE54" si="84">IF(O54=O20,0,1)</f>
        <v>0</v>
      </c>
      <c r="AF54" s="862">
        <f t="shared" ref="AF54" si="85">IF(P54=P20,0,1)</f>
        <v>0</v>
      </c>
      <c r="AG54" s="862">
        <f t="shared" ref="AG54" si="86">IF(Q54=Q20,0,1)</f>
        <v>0</v>
      </c>
      <c r="AH54" s="862">
        <f t="shared" ref="AH54" si="87">IF(R54=R20,0,1)</f>
        <v>0</v>
      </c>
      <c r="AI54" s="862">
        <f t="shared" ref="AI54" si="88">IF(S54=S20,0,1)</f>
        <v>0</v>
      </c>
      <c r="AJ54" s="862">
        <f t="shared" ref="AJ54" si="89">IF(T54=T20,0,1)</f>
        <v>0</v>
      </c>
      <c r="AK54" s="862">
        <f t="shared" ref="AK54" si="90">IF(U54=U20,0,1)</f>
        <v>0</v>
      </c>
    </row>
    <row r="55" spans="1:37" hidden="1">
      <c r="A55" s="871"/>
      <c r="B55" s="846"/>
      <c r="C55" s="865"/>
      <c r="D55" s="404" t="s">
        <v>22</v>
      </c>
      <c r="E55" s="866"/>
      <c r="F55" s="867"/>
      <c r="G55" s="867"/>
      <c r="H55" s="867"/>
      <c r="I55" s="867"/>
      <c r="J55" s="867"/>
      <c r="K55" s="867"/>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row>
    <row r="56" spans="1:37" hidden="1">
      <c r="A56" s="871"/>
      <c r="B56" s="847" t="s">
        <v>29</v>
      </c>
      <c r="C56" s="864" t="s">
        <v>20</v>
      </c>
      <c r="D56" s="403" t="s">
        <v>21</v>
      </c>
      <c r="E56" s="866"/>
      <c r="F56" s="867"/>
      <c r="G56" s="867"/>
      <c r="H56" s="867"/>
      <c r="I56" s="867"/>
      <c r="J56" s="867"/>
      <c r="K56" s="867"/>
      <c r="L56" s="867"/>
      <c r="M56" s="862">
        <v>0.97</v>
      </c>
      <c r="N56" s="862">
        <v>0.95</v>
      </c>
      <c r="O56" s="862">
        <v>0.93</v>
      </c>
      <c r="P56" s="862">
        <v>0.9</v>
      </c>
      <c r="Q56" s="862">
        <v>0.89</v>
      </c>
      <c r="R56" s="862">
        <v>0.87</v>
      </c>
      <c r="S56" s="862">
        <v>0.86</v>
      </c>
      <c r="T56" s="862">
        <v>0.85</v>
      </c>
      <c r="U56" s="862">
        <v>0.84</v>
      </c>
      <c r="V56" s="862">
        <f>IF(F56=F22,0,1)</f>
        <v>1</v>
      </c>
      <c r="W56" s="862">
        <f t="shared" ref="W56" si="91">IF(G56=G22,0,1)</f>
        <v>1</v>
      </c>
      <c r="X56" s="862">
        <f t="shared" ref="X56" si="92">IF(H56=H22,0,1)</f>
        <v>1</v>
      </c>
      <c r="Y56" s="862">
        <f t="shared" ref="Y56" si="93">IF(I56=I22,0,1)</f>
        <v>1</v>
      </c>
      <c r="Z56" s="862">
        <f t="shared" ref="Z56" si="94">IF(J56=J22,0,1)</f>
        <v>1</v>
      </c>
      <c r="AA56" s="862">
        <f t="shared" ref="AA56" si="95">IF(K56=K22,0,1)</f>
        <v>1</v>
      </c>
      <c r="AB56" s="862">
        <f t="shared" ref="AB56" si="96">IF(L56=L22,0,1)</f>
        <v>1</v>
      </c>
      <c r="AC56" s="862">
        <f t="shared" ref="AC56" si="97">IF(M56=M22,0,1)</f>
        <v>0</v>
      </c>
      <c r="AD56" s="862">
        <f t="shared" ref="AD56" si="98">IF(N56=N22,0,1)</f>
        <v>0</v>
      </c>
      <c r="AE56" s="862">
        <f t="shared" ref="AE56" si="99">IF(O56=O22,0,1)</f>
        <v>0</v>
      </c>
      <c r="AF56" s="862">
        <f t="shared" ref="AF56" si="100">IF(P56=P22,0,1)</f>
        <v>0</v>
      </c>
      <c r="AG56" s="862">
        <f t="shared" ref="AG56" si="101">IF(Q56=Q22,0,1)</f>
        <v>0</v>
      </c>
      <c r="AH56" s="862">
        <f t="shared" ref="AH56" si="102">IF(R56=R22,0,1)</f>
        <v>0</v>
      </c>
      <c r="AI56" s="862">
        <f t="shared" ref="AI56" si="103">IF(S56=S22,0,1)</f>
        <v>0</v>
      </c>
      <c r="AJ56" s="862">
        <f t="shared" ref="AJ56" si="104">IF(T56=T22,0,1)</f>
        <v>0</v>
      </c>
      <c r="AK56" s="862">
        <f t="shared" ref="AK56" si="105">IF(U56=U22,0,1)</f>
        <v>0</v>
      </c>
    </row>
    <row r="57" spans="1:37" hidden="1">
      <c r="A57" s="871"/>
      <c r="B57" s="846"/>
      <c r="C57" s="865"/>
      <c r="D57" s="404" t="s">
        <v>22</v>
      </c>
      <c r="E57" s="866"/>
      <c r="F57" s="867"/>
      <c r="G57" s="867"/>
      <c r="H57" s="867"/>
      <c r="I57" s="867"/>
      <c r="J57" s="867"/>
      <c r="K57" s="867"/>
      <c r="L57" s="867"/>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row>
    <row r="58" spans="1:37" hidden="1">
      <c r="A58" s="871"/>
      <c r="B58" s="847" t="s">
        <v>30</v>
      </c>
      <c r="C58" s="864" t="s">
        <v>20</v>
      </c>
      <c r="D58" s="403" t="s">
        <v>21</v>
      </c>
      <c r="E58" s="866"/>
      <c r="F58" s="867"/>
      <c r="G58" s="867"/>
      <c r="H58" s="867"/>
      <c r="I58" s="867"/>
      <c r="J58" s="867"/>
      <c r="K58" s="867"/>
      <c r="L58" s="867"/>
      <c r="M58" s="867"/>
      <c r="N58" s="862">
        <v>0.98</v>
      </c>
      <c r="O58" s="862">
        <v>0.96</v>
      </c>
      <c r="P58" s="862">
        <v>0.93</v>
      </c>
      <c r="Q58" s="862">
        <v>0.91</v>
      </c>
      <c r="R58" s="862">
        <v>0.89</v>
      </c>
      <c r="S58" s="862">
        <v>0.89</v>
      </c>
      <c r="T58" s="862">
        <v>0.88</v>
      </c>
      <c r="U58" s="862">
        <v>0.87</v>
      </c>
      <c r="V58" s="862">
        <f>IF(F58=F24,0,1)</f>
        <v>1</v>
      </c>
      <c r="W58" s="862">
        <f t="shared" ref="W58" si="106">IF(G58=G24,0,1)</f>
        <v>1</v>
      </c>
      <c r="X58" s="862">
        <f t="shared" ref="X58" si="107">IF(H58=H24,0,1)</f>
        <v>1</v>
      </c>
      <c r="Y58" s="862">
        <f t="shared" ref="Y58" si="108">IF(I58=I24,0,1)</f>
        <v>1</v>
      </c>
      <c r="Z58" s="862">
        <f t="shared" ref="Z58" si="109">IF(J58=J24,0,1)</f>
        <v>1</v>
      </c>
      <c r="AA58" s="862">
        <f t="shared" ref="AA58" si="110">IF(K58=K24,0,1)</f>
        <v>1</v>
      </c>
      <c r="AB58" s="862">
        <f t="shared" ref="AB58" si="111">IF(L58=L24,0,1)</f>
        <v>1</v>
      </c>
      <c r="AC58" s="862">
        <f t="shared" ref="AC58" si="112">IF(M58=M24,0,1)</f>
        <v>1</v>
      </c>
      <c r="AD58" s="862">
        <f t="shared" ref="AD58" si="113">IF(N58=N24,0,1)</f>
        <v>0</v>
      </c>
      <c r="AE58" s="862">
        <f t="shared" ref="AE58" si="114">IF(O58=O24,0,1)</f>
        <v>0</v>
      </c>
      <c r="AF58" s="862">
        <f t="shared" ref="AF58" si="115">IF(P58=P24,0,1)</f>
        <v>0</v>
      </c>
      <c r="AG58" s="862">
        <f t="shared" ref="AG58" si="116">IF(Q58=Q24,0,1)</f>
        <v>0</v>
      </c>
      <c r="AH58" s="862">
        <f t="shared" ref="AH58" si="117">IF(R58=R24,0,1)</f>
        <v>0</v>
      </c>
      <c r="AI58" s="862">
        <f t="shared" ref="AI58" si="118">IF(S58=S24,0,1)</f>
        <v>0</v>
      </c>
      <c r="AJ58" s="862">
        <f t="shared" ref="AJ58" si="119">IF(T58=T24,0,1)</f>
        <v>0</v>
      </c>
      <c r="AK58" s="862">
        <f t="shared" ref="AK58" si="120">IF(U58=U24,0,1)</f>
        <v>0</v>
      </c>
    </row>
    <row r="59" spans="1:37" hidden="1">
      <c r="A59" s="871"/>
      <c r="B59" s="846"/>
      <c r="C59" s="865"/>
      <c r="D59" s="404" t="s">
        <v>22</v>
      </c>
      <c r="E59" s="866"/>
      <c r="F59" s="867"/>
      <c r="G59" s="867"/>
      <c r="H59" s="867"/>
      <c r="I59" s="867"/>
      <c r="J59" s="867"/>
      <c r="K59" s="867"/>
      <c r="L59" s="867"/>
      <c r="M59" s="867"/>
      <c r="N59" s="863"/>
      <c r="O59" s="863"/>
      <c r="P59" s="863"/>
      <c r="Q59" s="863"/>
      <c r="R59" s="863"/>
      <c r="S59" s="863"/>
      <c r="T59" s="863"/>
      <c r="U59" s="863"/>
      <c r="V59" s="863"/>
      <c r="W59" s="863"/>
      <c r="X59" s="863"/>
      <c r="Y59" s="863"/>
      <c r="Z59" s="863"/>
      <c r="AA59" s="863"/>
      <c r="AB59" s="863"/>
      <c r="AC59" s="863"/>
      <c r="AD59" s="863"/>
      <c r="AE59" s="863"/>
      <c r="AF59" s="863"/>
      <c r="AG59" s="863"/>
      <c r="AH59" s="863"/>
      <c r="AI59" s="863"/>
      <c r="AJ59" s="863"/>
      <c r="AK59" s="863"/>
    </row>
    <row r="60" spans="1:37" hidden="1">
      <c r="A60" s="871"/>
      <c r="B60" s="847" t="s">
        <v>31</v>
      </c>
      <c r="C60" s="864" t="s">
        <v>20</v>
      </c>
      <c r="D60" s="403" t="s">
        <v>21</v>
      </c>
      <c r="E60" s="866"/>
      <c r="F60" s="867"/>
      <c r="G60" s="867"/>
      <c r="H60" s="867"/>
      <c r="I60" s="867"/>
      <c r="J60" s="867"/>
      <c r="K60" s="867"/>
      <c r="L60" s="867"/>
      <c r="M60" s="867"/>
      <c r="N60" s="867"/>
      <c r="O60" s="862">
        <v>0.98</v>
      </c>
      <c r="P60" s="862">
        <v>0.95</v>
      </c>
      <c r="Q60" s="862">
        <v>0.93</v>
      </c>
      <c r="R60" s="862">
        <v>0.91</v>
      </c>
      <c r="S60" s="862">
        <v>0.9</v>
      </c>
      <c r="T60" s="862">
        <v>0.89</v>
      </c>
      <c r="U60" s="862">
        <v>0.89</v>
      </c>
      <c r="V60" s="862">
        <f>IF(F60=F26,0,1)</f>
        <v>1</v>
      </c>
      <c r="W60" s="862">
        <f t="shared" ref="W60" si="121">IF(G60=G26,0,1)</f>
        <v>1</v>
      </c>
      <c r="X60" s="862">
        <f t="shared" ref="X60" si="122">IF(H60=H26,0,1)</f>
        <v>1</v>
      </c>
      <c r="Y60" s="862">
        <f t="shared" ref="Y60" si="123">IF(I60=I26,0,1)</f>
        <v>1</v>
      </c>
      <c r="Z60" s="862">
        <f t="shared" ref="Z60" si="124">IF(J60=J26,0,1)</f>
        <v>1</v>
      </c>
      <c r="AA60" s="862">
        <f t="shared" ref="AA60" si="125">IF(K60=K26,0,1)</f>
        <v>1</v>
      </c>
      <c r="AB60" s="862">
        <f t="shared" ref="AB60" si="126">IF(L60=L26,0,1)</f>
        <v>1</v>
      </c>
      <c r="AC60" s="862">
        <f t="shared" ref="AC60" si="127">IF(M60=M26,0,1)</f>
        <v>1</v>
      </c>
      <c r="AD60" s="862">
        <f t="shared" ref="AD60" si="128">IF(N60=N26,0,1)</f>
        <v>1</v>
      </c>
      <c r="AE60" s="862">
        <f t="shared" ref="AE60" si="129">IF(O60=O26,0,1)</f>
        <v>0</v>
      </c>
      <c r="AF60" s="862">
        <f t="shared" ref="AF60" si="130">IF(P60=P26,0,1)</f>
        <v>0</v>
      </c>
      <c r="AG60" s="862">
        <f t="shared" ref="AG60" si="131">IF(Q60=Q26,0,1)</f>
        <v>0</v>
      </c>
      <c r="AH60" s="862">
        <f t="shared" ref="AH60" si="132">IF(R60=R26,0,1)</f>
        <v>0</v>
      </c>
      <c r="AI60" s="862">
        <f t="shared" ref="AI60" si="133">IF(S60=S26,0,1)</f>
        <v>0</v>
      </c>
      <c r="AJ60" s="862">
        <f t="shared" ref="AJ60" si="134">IF(T60=T26,0,1)</f>
        <v>0</v>
      </c>
      <c r="AK60" s="862">
        <f t="shared" ref="AK60" si="135">IF(U60=U26,0,1)</f>
        <v>0</v>
      </c>
    </row>
    <row r="61" spans="1:37" hidden="1">
      <c r="A61" s="871"/>
      <c r="B61" s="846"/>
      <c r="C61" s="865"/>
      <c r="D61" s="404" t="s">
        <v>22</v>
      </c>
      <c r="E61" s="866"/>
      <c r="F61" s="867"/>
      <c r="G61" s="867"/>
      <c r="H61" s="867"/>
      <c r="I61" s="867"/>
      <c r="J61" s="867"/>
      <c r="K61" s="867"/>
      <c r="L61" s="867"/>
      <c r="M61" s="867"/>
      <c r="N61" s="867"/>
      <c r="O61" s="863"/>
      <c r="P61" s="863"/>
      <c r="Q61" s="863"/>
      <c r="R61" s="863"/>
      <c r="S61" s="863"/>
      <c r="T61" s="863"/>
      <c r="U61" s="863"/>
      <c r="V61" s="863"/>
      <c r="W61" s="863"/>
      <c r="X61" s="863"/>
      <c r="Y61" s="863"/>
      <c r="Z61" s="863"/>
      <c r="AA61" s="863"/>
      <c r="AB61" s="863"/>
      <c r="AC61" s="863"/>
      <c r="AD61" s="863"/>
      <c r="AE61" s="863"/>
      <c r="AF61" s="863"/>
      <c r="AG61" s="863"/>
      <c r="AH61" s="863"/>
      <c r="AI61" s="863"/>
      <c r="AJ61" s="863"/>
      <c r="AK61" s="863"/>
    </row>
    <row r="62" spans="1:37" hidden="1">
      <c r="A62" s="871"/>
      <c r="B62" s="847" t="s">
        <v>32</v>
      </c>
      <c r="C62" s="864" t="s">
        <v>20</v>
      </c>
      <c r="D62" s="403" t="s">
        <v>21</v>
      </c>
      <c r="E62" s="866"/>
      <c r="F62" s="867"/>
      <c r="G62" s="867"/>
      <c r="H62" s="867"/>
      <c r="I62" s="867"/>
      <c r="J62" s="867"/>
      <c r="K62" s="867"/>
      <c r="L62" s="867"/>
      <c r="M62" s="867"/>
      <c r="N62" s="867"/>
      <c r="O62" s="867"/>
      <c r="P62" s="862">
        <v>0.97</v>
      </c>
      <c r="Q62" s="862">
        <v>0.95</v>
      </c>
      <c r="R62" s="862">
        <v>0.93</v>
      </c>
      <c r="S62" s="862">
        <v>0.92</v>
      </c>
      <c r="T62" s="862">
        <v>0.91</v>
      </c>
      <c r="U62" s="862">
        <v>0.9</v>
      </c>
      <c r="V62" s="862">
        <f>IF(F62=F28,0,1)</f>
        <v>1</v>
      </c>
      <c r="W62" s="862">
        <f t="shared" ref="W62" si="136">IF(G62=G28,0,1)</f>
        <v>1</v>
      </c>
      <c r="X62" s="862">
        <f t="shared" ref="X62" si="137">IF(H62=H28,0,1)</f>
        <v>1</v>
      </c>
      <c r="Y62" s="862">
        <f t="shared" ref="Y62" si="138">IF(I62=I28,0,1)</f>
        <v>1</v>
      </c>
      <c r="Z62" s="862">
        <f t="shared" ref="Z62" si="139">IF(J62=J28,0,1)</f>
        <v>1</v>
      </c>
      <c r="AA62" s="862">
        <f t="shared" ref="AA62" si="140">IF(K62=K28,0,1)</f>
        <v>1</v>
      </c>
      <c r="AB62" s="862">
        <f t="shared" ref="AB62" si="141">IF(L62=L28,0,1)</f>
        <v>1</v>
      </c>
      <c r="AC62" s="862">
        <f t="shared" ref="AC62" si="142">IF(M62=M28,0,1)</f>
        <v>1</v>
      </c>
      <c r="AD62" s="862">
        <f t="shared" ref="AD62" si="143">IF(N62=N28,0,1)</f>
        <v>1</v>
      </c>
      <c r="AE62" s="862">
        <f t="shared" ref="AE62" si="144">IF(O62=O28,0,1)</f>
        <v>1</v>
      </c>
      <c r="AF62" s="862">
        <f t="shared" ref="AF62" si="145">IF(P62=P28,0,1)</f>
        <v>0</v>
      </c>
      <c r="AG62" s="862">
        <f t="shared" ref="AG62" si="146">IF(Q62=Q28,0,1)</f>
        <v>0</v>
      </c>
      <c r="AH62" s="862">
        <f t="shared" ref="AH62" si="147">IF(R62=R28,0,1)</f>
        <v>0</v>
      </c>
      <c r="AI62" s="862">
        <f t="shared" ref="AI62" si="148">IF(S62=S28,0,1)</f>
        <v>0</v>
      </c>
      <c r="AJ62" s="862">
        <f t="shared" ref="AJ62" si="149">IF(T62=T28,0,1)</f>
        <v>0</v>
      </c>
      <c r="AK62" s="862">
        <f t="shared" ref="AK62" si="150">IF(U62=U28,0,1)</f>
        <v>0</v>
      </c>
    </row>
    <row r="63" spans="1:37" hidden="1">
      <c r="A63" s="871"/>
      <c r="B63" s="846"/>
      <c r="C63" s="865"/>
      <c r="D63" s="404" t="s">
        <v>22</v>
      </c>
      <c r="E63" s="866"/>
      <c r="F63" s="867"/>
      <c r="G63" s="867"/>
      <c r="H63" s="867"/>
      <c r="I63" s="867"/>
      <c r="J63" s="867"/>
      <c r="K63" s="867"/>
      <c r="L63" s="867"/>
      <c r="M63" s="867"/>
      <c r="N63" s="867"/>
      <c r="O63" s="867"/>
      <c r="P63" s="863"/>
      <c r="Q63" s="863"/>
      <c r="R63" s="863"/>
      <c r="S63" s="863"/>
      <c r="T63" s="863"/>
      <c r="U63" s="863"/>
      <c r="V63" s="863"/>
      <c r="W63" s="863"/>
      <c r="X63" s="863"/>
      <c r="Y63" s="863"/>
      <c r="Z63" s="863"/>
      <c r="AA63" s="863"/>
      <c r="AB63" s="863"/>
      <c r="AC63" s="863"/>
      <c r="AD63" s="863"/>
      <c r="AE63" s="863"/>
      <c r="AF63" s="863"/>
      <c r="AG63" s="863"/>
      <c r="AH63" s="863"/>
      <c r="AI63" s="863"/>
      <c r="AJ63" s="863"/>
      <c r="AK63" s="863"/>
    </row>
    <row r="64" spans="1:37" hidden="1">
      <c r="A64" s="871"/>
      <c r="B64" s="847" t="s">
        <v>33</v>
      </c>
      <c r="C64" s="864" t="s">
        <v>20</v>
      </c>
      <c r="D64" s="403" t="s">
        <v>21</v>
      </c>
      <c r="E64" s="866"/>
      <c r="F64" s="867"/>
      <c r="G64" s="867"/>
      <c r="H64" s="867"/>
      <c r="I64" s="867"/>
      <c r="J64" s="867"/>
      <c r="K64" s="867"/>
      <c r="L64" s="867"/>
      <c r="M64" s="867"/>
      <c r="N64" s="867"/>
      <c r="O64" s="867"/>
      <c r="P64" s="867"/>
      <c r="Q64" s="862">
        <v>0.98</v>
      </c>
      <c r="R64" s="862">
        <v>0.96</v>
      </c>
      <c r="S64" s="862">
        <v>0.95</v>
      </c>
      <c r="T64" s="862">
        <v>0.94</v>
      </c>
      <c r="U64" s="862">
        <v>0.93</v>
      </c>
      <c r="V64" s="862">
        <f>IF(F64=F30,0,1)</f>
        <v>1</v>
      </c>
      <c r="W64" s="862">
        <f t="shared" ref="W64" si="151">IF(G64=G30,0,1)</f>
        <v>1</v>
      </c>
      <c r="X64" s="862">
        <f t="shared" ref="X64" si="152">IF(H64=H30,0,1)</f>
        <v>1</v>
      </c>
      <c r="Y64" s="862">
        <f t="shared" ref="Y64" si="153">IF(I64=I30,0,1)</f>
        <v>1</v>
      </c>
      <c r="Z64" s="862">
        <f t="shared" ref="Z64" si="154">IF(J64=J30,0,1)</f>
        <v>1</v>
      </c>
      <c r="AA64" s="862">
        <f t="shared" ref="AA64" si="155">IF(K64=K30,0,1)</f>
        <v>1</v>
      </c>
      <c r="AB64" s="862">
        <f t="shared" ref="AB64" si="156">IF(L64=L30,0,1)</f>
        <v>1</v>
      </c>
      <c r="AC64" s="862">
        <f t="shared" ref="AC64" si="157">IF(M64=M30,0,1)</f>
        <v>1</v>
      </c>
      <c r="AD64" s="862">
        <f t="shared" ref="AD64" si="158">IF(N64=N30,0,1)</f>
        <v>1</v>
      </c>
      <c r="AE64" s="862">
        <f t="shared" ref="AE64" si="159">IF(O64=O30,0,1)</f>
        <v>1</v>
      </c>
      <c r="AF64" s="862">
        <f t="shared" ref="AF64" si="160">IF(P64=P30,0,1)</f>
        <v>1</v>
      </c>
      <c r="AG64" s="862">
        <f t="shared" ref="AG64" si="161">IF(Q64=Q30,0,1)</f>
        <v>0</v>
      </c>
      <c r="AH64" s="862">
        <f t="shared" ref="AH64" si="162">IF(R64=R30,0,1)</f>
        <v>0</v>
      </c>
      <c r="AI64" s="862">
        <f t="shared" ref="AI64" si="163">IF(S64=S30,0,1)</f>
        <v>0</v>
      </c>
      <c r="AJ64" s="862">
        <f t="shared" ref="AJ64" si="164">IF(T64=T30,0,1)</f>
        <v>0</v>
      </c>
      <c r="AK64" s="862">
        <f t="shared" ref="AK64" si="165">IF(U64=U30,0,1)</f>
        <v>0</v>
      </c>
    </row>
    <row r="65" spans="1:37" hidden="1">
      <c r="A65" s="871"/>
      <c r="B65" s="846"/>
      <c r="C65" s="865"/>
      <c r="D65" s="404" t="s">
        <v>22</v>
      </c>
      <c r="E65" s="866"/>
      <c r="F65" s="867"/>
      <c r="G65" s="867"/>
      <c r="H65" s="867"/>
      <c r="I65" s="867"/>
      <c r="J65" s="867"/>
      <c r="K65" s="867"/>
      <c r="L65" s="867"/>
      <c r="M65" s="867"/>
      <c r="N65" s="867"/>
      <c r="O65" s="867"/>
      <c r="P65" s="867"/>
      <c r="Q65" s="863"/>
      <c r="R65" s="863"/>
      <c r="S65" s="863"/>
      <c r="T65" s="863"/>
      <c r="U65" s="863"/>
      <c r="V65" s="863"/>
      <c r="W65" s="863"/>
      <c r="X65" s="863"/>
      <c r="Y65" s="863"/>
      <c r="Z65" s="863"/>
      <c r="AA65" s="863"/>
      <c r="AB65" s="863"/>
      <c r="AC65" s="863"/>
      <c r="AD65" s="863"/>
      <c r="AE65" s="863"/>
      <c r="AF65" s="863"/>
      <c r="AG65" s="863"/>
      <c r="AH65" s="863"/>
      <c r="AI65" s="863"/>
      <c r="AJ65" s="863"/>
      <c r="AK65" s="863"/>
    </row>
    <row r="66" spans="1:37" hidden="1">
      <c r="A66" s="871"/>
      <c r="B66" s="847" t="s">
        <v>34</v>
      </c>
      <c r="C66" s="864" t="s">
        <v>20</v>
      </c>
      <c r="D66" s="403" t="s">
        <v>21</v>
      </c>
      <c r="E66" s="866"/>
      <c r="F66" s="867"/>
      <c r="G66" s="867"/>
      <c r="H66" s="867"/>
      <c r="I66" s="867"/>
      <c r="J66" s="867"/>
      <c r="K66" s="867"/>
      <c r="L66" s="867"/>
      <c r="M66" s="867"/>
      <c r="N66" s="867"/>
      <c r="O66" s="867"/>
      <c r="P66" s="867"/>
      <c r="Q66" s="867"/>
      <c r="R66" s="862">
        <v>0.98</v>
      </c>
      <c r="S66" s="862">
        <v>0.97</v>
      </c>
      <c r="T66" s="862">
        <v>0.96</v>
      </c>
      <c r="U66" s="862">
        <v>0.95</v>
      </c>
      <c r="V66" s="862">
        <f>IF(F66=F32,0,1)</f>
        <v>1</v>
      </c>
      <c r="W66" s="862">
        <f t="shared" ref="W66" si="166">IF(G66=G32,0,1)</f>
        <v>1</v>
      </c>
      <c r="X66" s="862">
        <f t="shared" ref="X66" si="167">IF(H66=H32,0,1)</f>
        <v>1</v>
      </c>
      <c r="Y66" s="862">
        <f t="shared" ref="Y66" si="168">IF(I66=I32,0,1)</f>
        <v>1</v>
      </c>
      <c r="Z66" s="862">
        <f t="shared" ref="Z66" si="169">IF(J66=J32,0,1)</f>
        <v>1</v>
      </c>
      <c r="AA66" s="862">
        <f t="shared" ref="AA66" si="170">IF(K66=K32,0,1)</f>
        <v>1</v>
      </c>
      <c r="AB66" s="862">
        <f t="shared" ref="AB66" si="171">IF(L66=L32,0,1)</f>
        <v>1</v>
      </c>
      <c r="AC66" s="862">
        <f t="shared" ref="AC66" si="172">IF(M66=M32,0,1)</f>
        <v>1</v>
      </c>
      <c r="AD66" s="862">
        <f t="shared" ref="AD66" si="173">IF(N66=N32,0,1)</f>
        <v>1</v>
      </c>
      <c r="AE66" s="862">
        <f t="shared" ref="AE66" si="174">IF(O66=O32,0,1)</f>
        <v>1</v>
      </c>
      <c r="AF66" s="862">
        <f t="shared" ref="AF66" si="175">IF(P66=P32,0,1)</f>
        <v>1</v>
      </c>
      <c r="AG66" s="862">
        <f t="shared" ref="AG66" si="176">IF(Q66=Q32,0,1)</f>
        <v>1</v>
      </c>
      <c r="AH66" s="862">
        <f t="shared" ref="AH66" si="177">IF(R66=R32,0,1)</f>
        <v>0</v>
      </c>
      <c r="AI66" s="862">
        <f t="shared" ref="AI66" si="178">IF(S66=S32,0,1)</f>
        <v>0</v>
      </c>
      <c r="AJ66" s="862">
        <f t="shared" ref="AJ66" si="179">IF(T66=T32,0,1)</f>
        <v>0</v>
      </c>
      <c r="AK66" s="862">
        <f t="shared" ref="AK66" si="180">IF(U66=U32,0,1)</f>
        <v>0</v>
      </c>
    </row>
    <row r="67" spans="1:37" hidden="1">
      <c r="A67" s="871"/>
      <c r="B67" s="846"/>
      <c r="C67" s="865"/>
      <c r="D67" s="404" t="s">
        <v>22</v>
      </c>
      <c r="E67" s="866"/>
      <c r="F67" s="867"/>
      <c r="G67" s="867"/>
      <c r="H67" s="867"/>
      <c r="I67" s="867"/>
      <c r="J67" s="867"/>
      <c r="K67" s="867"/>
      <c r="L67" s="867"/>
      <c r="M67" s="867"/>
      <c r="N67" s="867"/>
      <c r="O67" s="867"/>
      <c r="P67" s="867"/>
      <c r="Q67" s="867"/>
      <c r="R67" s="863"/>
      <c r="S67" s="863"/>
      <c r="T67" s="863"/>
      <c r="U67" s="863"/>
      <c r="V67" s="863"/>
      <c r="W67" s="863"/>
      <c r="X67" s="863"/>
      <c r="Y67" s="863"/>
      <c r="Z67" s="863"/>
      <c r="AA67" s="863"/>
      <c r="AB67" s="863"/>
      <c r="AC67" s="863"/>
      <c r="AD67" s="863"/>
      <c r="AE67" s="863"/>
      <c r="AF67" s="863"/>
      <c r="AG67" s="863"/>
      <c r="AH67" s="863"/>
      <c r="AI67" s="863"/>
      <c r="AJ67" s="863"/>
      <c r="AK67" s="863"/>
    </row>
    <row r="68" spans="1:37" hidden="1">
      <c r="A68" s="871"/>
      <c r="B68" s="847" t="s">
        <v>35</v>
      </c>
      <c r="C68" s="864" t="s">
        <v>20</v>
      </c>
      <c r="D68" s="403" t="s">
        <v>21</v>
      </c>
      <c r="E68" s="866"/>
      <c r="F68" s="867"/>
      <c r="G68" s="867"/>
      <c r="H68" s="867"/>
      <c r="I68" s="867"/>
      <c r="J68" s="867"/>
      <c r="K68" s="867"/>
      <c r="L68" s="867"/>
      <c r="M68" s="867"/>
      <c r="N68" s="867"/>
      <c r="O68" s="867"/>
      <c r="P68" s="867"/>
      <c r="Q68" s="867"/>
      <c r="R68" s="867"/>
      <c r="S68" s="862">
        <v>0.99</v>
      </c>
      <c r="T68" s="862">
        <v>0.98</v>
      </c>
      <c r="U68" s="862">
        <v>0.97</v>
      </c>
      <c r="V68" s="862">
        <f>IF(F68=F34,0,1)</f>
        <v>1</v>
      </c>
      <c r="W68" s="862">
        <f t="shared" ref="W68" si="181">IF(G68=G34,0,1)</f>
        <v>1</v>
      </c>
      <c r="X68" s="862">
        <f t="shared" ref="X68" si="182">IF(H68=H34,0,1)</f>
        <v>1</v>
      </c>
      <c r="Y68" s="862">
        <f t="shared" ref="Y68" si="183">IF(I68=I34,0,1)</f>
        <v>1</v>
      </c>
      <c r="Z68" s="862">
        <f t="shared" ref="Z68" si="184">IF(J68=J34,0,1)</f>
        <v>1</v>
      </c>
      <c r="AA68" s="862">
        <f t="shared" ref="AA68" si="185">IF(K68=K34,0,1)</f>
        <v>1</v>
      </c>
      <c r="AB68" s="862">
        <f t="shared" ref="AB68" si="186">IF(L68=L34,0,1)</f>
        <v>1</v>
      </c>
      <c r="AC68" s="862">
        <f t="shared" ref="AC68" si="187">IF(M68=M34,0,1)</f>
        <v>1</v>
      </c>
      <c r="AD68" s="862">
        <f t="shared" ref="AD68" si="188">IF(N68=N34,0,1)</f>
        <v>1</v>
      </c>
      <c r="AE68" s="862">
        <f t="shared" ref="AE68" si="189">IF(O68=O34,0,1)</f>
        <v>1</v>
      </c>
      <c r="AF68" s="862">
        <f t="shared" ref="AF68" si="190">IF(P68=P34,0,1)</f>
        <v>1</v>
      </c>
      <c r="AG68" s="862">
        <f t="shared" ref="AG68" si="191">IF(Q68=Q34,0,1)</f>
        <v>1</v>
      </c>
      <c r="AH68" s="862">
        <f t="shared" ref="AH68" si="192">IF(R68=R34,0,1)</f>
        <v>1</v>
      </c>
      <c r="AI68" s="862">
        <f t="shared" ref="AI68" si="193">IF(S68=S34,0,1)</f>
        <v>0</v>
      </c>
      <c r="AJ68" s="862">
        <f t="shared" ref="AJ68" si="194">IF(T68=T34,0,1)</f>
        <v>0</v>
      </c>
      <c r="AK68" s="862">
        <f t="shared" ref="AK68" si="195">IF(U68=U34,0,1)</f>
        <v>0</v>
      </c>
    </row>
    <row r="69" spans="1:37" hidden="1">
      <c r="A69" s="871"/>
      <c r="B69" s="846"/>
      <c r="C69" s="865"/>
      <c r="D69" s="404" t="s">
        <v>22</v>
      </c>
      <c r="E69" s="866"/>
      <c r="F69" s="867"/>
      <c r="G69" s="867"/>
      <c r="H69" s="867"/>
      <c r="I69" s="867"/>
      <c r="J69" s="867"/>
      <c r="K69" s="867"/>
      <c r="L69" s="867"/>
      <c r="M69" s="867"/>
      <c r="N69" s="867"/>
      <c r="O69" s="867"/>
      <c r="P69" s="867"/>
      <c r="Q69" s="867"/>
      <c r="R69" s="867"/>
      <c r="S69" s="863"/>
      <c r="T69" s="863"/>
      <c r="U69" s="863"/>
      <c r="V69" s="863"/>
      <c r="W69" s="863"/>
      <c r="X69" s="863"/>
      <c r="Y69" s="863"/>
      <c r="Z69" s="863"/>
      <c r="AA69" s="863"/>
      <c r="AB69" s="863"/>
      <c r="AC69" s="863"/>
      <c r="AD69" s="863"/>
      <c r="AE69" s="863"/>
      <c r="AF69" s="863"/>
      <c r="AG69" s="863"/>
      <c r="AH69" s="863"/>
      <c r="AI69" s="863"/>
      <c r="AJ69" s="863"/>
      <c r="AK69" s="863"/>
    </row>
    <row r="70" spans="1:37" hidden="1">
      <c r="A70" s="871"/>
      <c r="B70" s="847" t="s">
        <v>36</v>
      </c>
      <c r="C70" s="864" t="s">
        <v>20</v>
      </c>
      <c r="D70" s="403" t="s">
        <v>21</v>
      </c>
      <c r="E70" s="866"/>
      <c r="F70" s="867"/>
      <c r="G70" s="867"/>
      <c r="H70" s="867"/>
      <c r="I70" s="867"/>
      <c r="J70" s="867"/>
      <c r="K70" s="867"/>
      <c r="L70" s="867"/>
      <c r="M70" s="867"/>
      <c r="N70" s="867"/>
      <c r="O70" s="867"/>
      <c r="P70" s="867"/>
      <c r="Q70" s="867"/>
      <c r="R70" s="867"/>
      <c r="S70" s="867"/>
      <c r="T70" s="862">
        <v>0.99</v>
      </c>
      <c r="U70" s="862">
        <v>0.98</v>
      </c>
      <c r="V70" s="862">
        <f>IF(F70=F36,0,1)</f>
        <v>1</v>
      </c>
      <c r="W70" s="862">
        <f t="shared" ref="W70" si="196">IF(G70=G36,0,1)</f>
        <v>1</v>
      </c>
      <c r="X70" s="862">
        <f t="shared" ref="X70" si="197">IF(H70=H36,0,1)</f>
        <v>1</v>
      </c>
      <c r="Y70" s="862">
        <f t="shared" ref="Y70" si="198">IF(I70=I36,0,1)</f>
        <v>1</v>
      </c>
      <c r="Z70" s="862">
        <f t="shared" ref="Z70" si="199">IF(J70=J36,0,1)</f>
        <v>1</v>
      </c>
      <c r="AA70" s="862">
        <f t="shared" ref="AA70" si="200">IF(K70=K36,0,1)</f>
        <v>1</v>
      </c>
      <c r="AB70" s="862">
        <f t="shared" ref="AB70" si="201">IF(L70=L36,0,1)</f>
        <v>1</v>
      </c>
      <c r="AC70" s="862">
        <f t="shared" ref="AC70" si="202">IF(M70=M36,0,1)</f>
        <v>1</v>
      </c>
      <c r="AD70" s="862">
        <f t="shared" ref="AD70" si="203">IF(N70=N36,0,1)</f>
        <v>1</v>
      </c>
      <c r="AE70" s="862">
        <f t="shared" ref="AE70" si="204">IF(O70=O36,0,1)</f>
        <v>1</v>
      </c>
      <c r="AF70" s="862">
        <f t="shared" ref="AF70" si="205">IF(P70=P36,0,1)</f>
        <v>1</v>
      </c>
      <c r="AG70" s="862">
        <f t="shared" ref="AG70" si="206">IF(Q70=Q36,0,1)</f>
        <v>1</v>
      </c>
      <c r="AH70" s="862">
        <f t="shared" ref="AH70" si="207">IF(R70=R36,0,1)</f>
        <v>1</v>
      </c>
      <c r="AI70" s="862">
        <f t="shared" ref="AI70" si="208">IF(S70=S36,0,1)</f>
        <v>1</v>
      </c>
      <c r="AJ70" s="862">
        <f t="shared" ref="AJ70" si="209">IF(T70=T36,0,1)</f>
        <v>0</v>
      </c>
      <c r="AK70" s="862">
        <f t="shared" ref="AK70" si="210">IF(U70=U36,0,1)</f>
        <v>0</v>
      </c>
    </row>
    <row r="71" spans="1:37" hidden="1">
      <c r="A71" s="871"/>
      <c r="B71" s="846"/>
      <c r="C71" s="865"/>
      <c r="D71" s="404" t="s">
        <v>22</v>
      </c>
      <c r="E71" s="866"/>
      <c r="F71" s="867"/>
      <c r="G71" s="867"/>
      <c r="H71" s="867"/>
      <c r="I71" s="867"/>
      <c r="J71" s="867"/>
      <c r="K71" s="867"/>
      <c r="L71" s="867"/>
      <c r="M71" s="867"/>
      <c r="N71" s="867"/>
      <c r="O71" s="867"/>
      <c r="P71" s="867"/>
      <c r="Q71" s="867"/>
      <c r="R71" s="867"/>
      <c r="S71" s="867"/>
      <c r="T71" s="863"/>
      <c r="U71" s="863"/>
      <c r="V71" s="863"/>
      <c r="W71" s="863"/>
      <c r="X71" s="863"/>
      <c r="Y71" s="863"/>
      <c r="Z71" s="863"/>
      <c r="AA71" s="863"/>
      <c r="AB71" s="863"/>
      <c r="AC71" s="863"/>
      <c r="AD71" s="863"/>
      <c r="AE71" s="863"/>
      <c r="AF71" s="863"/>
      <c r="AG71" s="863"/>
      <c r="AH71" s="863"/>
      <c r="AI71" s="863"/>
      <c r="AJ71" s="863"/>
      <c r="AK71" s="863"/>
    </row>
    <row r="72" spans="1:37" hidden="1">
      <c r="A72" s="871"/>
      <c r="B72" s="847" t="s">
        <v>37</v>
      </c>
      <c r="C72" s="864" t="s">
        <v>20</v>
      </c>
      <c r="D72" s="403" t="s">
        <v>21</v>
      </c>
      <c r="E72" s="866"/>
      <c r="F72" s="867"/>
      <c r="G72" s="867"/>
      <c r="H72" s="867"/>
      <c r="I72" s="867"/>
      <c r="J72" s="867"/>
      <c r="K72" s="867"/>
      <c r="L72" s="867"/>
      <c r="M72" s="867"/>
      <c r="N72" s="867"/>
      <c r="O72" s="867"/>
      <c r="P72" s="867"/>
      <c r="Q72" s="867"/>
      <c r="R72" s="867"/>
      <c r="S72" s="867"/>
      <c r="T72" s="867"/>
      <c r="U72" s="862">
        <v>0.99</v>
      </c>
      <c r="V72" s="862">
        <f>IF(F72=F38,0,1)</f>
        <v>1</v>
      </c>
      <c r="W72" s="862">
        <f t="shared" ref="W72" si="211">IF(G72=G38,0,1)</f>
        <v>1</v>
      </c>
      <c r="X72" s="862">
        <f t="shared" ref="X72" si="212">IF(H72=H38,0,1)</f>
        <v>1</v>
      </c>
      <c r="Y72" s="862">
        <f t="shared" ref="Y72" si="213">IF(I72=I38,0,1)</f>
        <v>1</v>
      </c>
      <c r="Z72" s="862">
        <f t="shared" ref="Z72" si="214">IF(J72=J38,0,1)</f>
        <v>1</v>
      </c>
      <c r="AA72" s="862">
        <f t="shared" ref="AA72" si="215">IF(K72=K38,0,1)</f>
        <v>1</v>
      </c>
      <c r="AB72" s="862">
        <f t="shared" ref="AB72" si="216">IF(L72=L38,0,1)</f>
        <v>1</v>
      </c>
      <c r="AC72" s="862">
        <f t="shared" ref="AC72" si="217">IF(M72=M38,0,1)</f>
        <v>1</v>
      </c>
      <c r="AD72" s="862">
        <f t="shared" ref="AD72" si="218">IF(N72=N38,0,1)</f>
        <v>1</v>
      </c>
      <c r="AE72" s="862">
        <f t="shared" ref="AE72" si="219">IF(O72=O38,0,1)</f>
        <v>1</v>
      </c>
      <c r="AF72" s="862">
        <f t="shared" ref="AF72" si="220">IF(P72=P38,0,1)</f>
        <v>1</v>
      </c>
      <c r="AG72" s="862">
        <f t="shared" ref="AG72" si="221">IF(Q72=Q38,0,1)</f>
        <v>1</v>
      </c>
      <c r="AH72" s="862">
        <f t="shared" ref="AH72" si="222">IF(R72=R38,0,1)</f>
        <v>1</v>
      </c>
      <c r="AI72" s="862">
        <f t="shared" ref="AI72" si="223">IF(S72=S38,0,1)</f>
        <v>1</v>
      </c>
      <c r="AJ72" s="862">
        <f t="shared" ref="AJ72" si="224">IF(T72=T38,0,1)</f>
        <v>1</v>
      </c>
      <c r="AK72" s="862">
        <f t="shared" ref="AK72" si="225">IF(U72=U38,0,1)</f>
        <v>0</v>
      </c>
    </row>
    <row r="73" spans="1:37" hidden="1">
      <c r="A73" s="871"/>
      <c r="B73" s="846"/>
      <c r="C73" s="865"/>
      <c r="D73" s="404" t="s">
        <v>22</v>
      </c>
      <c r="E73" s="866"/>
      <c r="F73" s="867"/>
      <c r="G73" s="867"/>
      <c r="H73" s="867"/>
      <c r="I73" s="867"/>
      <c r="J73" s="867"/>
      <c r="K73" s="867"/>
      <c r="L73" s="867"/>
      <c r="M73" s="867"/>
      <c r="N73" s="867"/>
      <c r="O73" s="867"/>
      <c r="P73" s="867"/>
      <c r="Q73" s="867"/>
      <c r="R73" s="867"/>
      <c r="S73" s="867"/>
      <c r="T73" s="867"/>
      <c r="U73" s="863"/>
      <c r="V73" s="863"/>
      <c r="W73" s="863"/>
      <c r="X73" s="863"/>
      <c r="Y73" s="863"/>
      <c r="Z73" s="863"/>
      <c r="AA73" s="863"/>
      <c r="AB73" s="863"/>
      <c r="AC73" s="863"/>
      <c r="AD73" s="863"/>
      <c r="AE73" s="863"/>
      <c r="AF73" s="863"/>
      <c r="AG73" s="863"/>
      <c r="AH73" s="863"/>
      <c r="AI73" s="863"/>
      <c r="AJ73" s="863"/>
      <c r="AK73" s="863"/>
    </row>
    <row r="74" spans="1:37" hidden="1">
      <c r="A74" s="871"/>
      <c r="B74" s="847" t="s">
        <v>38</v>
      </c>
      <c r="C74" s="864" t="s">
        <v>20</v>
      </c>
      <c r="D74" s="403" t="s">
        <v>21</v>
      </c>
      <c r="E74" s="866"/>
      <c r="F74" s="867"/>
      <c r="G74" s="867"/>
      <c r="H74" s="867"/>
      <c r="I74" s="867"/>
      <c r="J74" s="867"/>
      <c r="K74" s="867"/>
      <c r="L74" s="867"/>
      <c r="M74" s="867"/>
      <c r="N74" s="867"/>
      <c r="O74" s="867"/>
      <c r="P74" s="867"/>
      <c r="Q74" s="867"/>
      <c r="R74" s="867"/>
      <c r="S74" s="867"/>
      <c r="T74" s="867"/>
      <c r="U74" s="869"/>
      <c r="V74" s="862">
        <f>IF(F74=F40,0,1)</f>
        <v>1</v>
      </c>
      <c r="W74" s="862">
        <f t="shared" ref="W74" si="226">IF(G74=G40,0,1)</f>
        <v>1</v>
      </c>
      <c r="X74" s="862">
        <f t="shared" ref="X74" si="227">IF(H74=H40,0,1)</f>
        <v>1</v>
      </c>
      <c r="Y74" s="862">
        <f t="shared" ref="Y74" si="228">IF(I74=I40,0,1)</f>
        <v>1</v>
      </c>
      <c r="Z74" s="862">
        <f t="shared" ref="Z74" si="229">IF(J74=J40,0,1)</f>
        <v>1</v>
      </c>
      <c r="AA74" s="862">
        <f t="shared" ref="AA74" si="230">IF(K74=K40,0,1)</f>
        <v>1</v>
      </c>
      <c r="AB74" s="862">
        <f t="shared" ref="AB74" si="231">IF(L74=L40,0,1)</f>
        <v>1</v>
      </c>
      <c r="AC74" s="862">
        <f t="shared" ref="AC74" si="232">IF(M74=M40,0,1)</f>
        <v>1</v>
      </c>
      <c r="AD74" s="862">
        <f t="shared" ref="AD74" si="233">IF(N74=N40,0,1)</f>
        <v>1</v>
      </c>
      <c r="AE74" s="862">
        <f t="shared" ref="AE74" si="234">IF(O74=O40,0,1)</f>
        <v>1</v>
      </c>
      <c r="AF74" s="862">
        <f t="shared" ref="AF74" si="235">IF(P74=P40,0,1)</f>
        <v>1</v>
      </c>
      <c r="AG74" s="862">
        <f t="shared" ref="AG74" si="236">IF(Q74=Q40,0,1)</f>
        <v>1</v>
      </c>
      <c r="AH74" s="862">
        <f t="shared" ref="AH74" si="237">IF(R74=R40,0,1)</f>
        <v>1</v>
      </c>
      <c r="AI74" s="862">
        <f t="shared" ref="AI74" si="238">IF(S74=S40,0,1)</f>
        <v>1</v>
      </c>
      <c r="AJ74" s="862">
        <f t="shared" ref="AJ74" si="239">IF(T74=T40,0,1)</f>
        <v>1</v>
      </c>
      <c r="AK74" s="862">
        <f t="shared" ref="AK74" si="240">IF(U74=U40,0,1)</f>
        <v>1</v>
      </c>
    </row>
    <row r="75" spans="1:37" hidden="1">
      <c r="A75" s="846"/>
      <c r="B75" s="846"/>
      <c r="C75" s="868"/>
      <c r="D75" s="404" t="s">
        <v>22</v>
      </c>
      <c r="E75" s="866"/>
      <c r="F75" s="867"/>
      <c r="G75" s="867"/>
      <c r="H75" s="867"/>
      <c r="I75" s="867"/>
      <c r="J75" s="867"/>
      <c r="K75" s="867"/>
      <c r="L75" s="867"/>
      <c r="M75" s="867"/>
      <c r="N75" s="867"/>
      <c r="O75" s="867"/>
      <c r="P75" s="867"/>
      <c r="Q75" s="867"/>
      <c r="R75" s="867"/>
      <c r="S75" s="867"/>
      <c r="T75" s="867"/>
      <c r="U75" s="870"/>
      <c r="V75" s="863"/>
      <c r="W75" s="863"/>
      <c r="X75" s="863"/>
      <c r="Y75" s="863"/>
      <c r="Z75" s="863"/>
      <c r="AA75" s="863"/>
      <c r="AB75" s="863"/>
      <c r="AC75" s="863"/>
      <c r="AD75" s="863"/>
      <c r="AE75" s="863"/>
      <c r="AF75" s="863"/>
      <c r="AG75" s="863"/>
      <c r="AH75" s="863"/>
      <c r="AI75" s="863"/>
      <c r="AJ75" s="863"/>
      <c r="AK75" s="863"/>
    </row>
    <row r="76" spans="1:37" hidden="1">
      <c r="A76" s="847" t="s">
        <v>40</v>
      </c>
      <c r="B76" s="847" t="s">
        <v>19</v>
      </c>
      <c r="C76" s="864" t="s">
        <v>20</v>
      </c>
      <c r="D76" s="403" t="s">
        <v>21</v>
      </c>
      <c r="E76" s="866"/>
      <c r="F76" s="862">
        <v>0.63</v>
      </c>
      <c r="G76" s="862">
        <v>0.5</v>
      </c>
      <c r="H76" s="862">
        <v>0.45</v>
      </c>
      <c r="I76" s="862">
        <v>0.4</v>
      </c>
      <c r="J76" s="862">
        <v>0.37</v>
      </c>
      <c r="K76" s="862">
        <v>0.36</v>
      </c>
      <c r="L76" s="862">
        <v>0.35</v>
      </c>
      <c r="M76" s="862">
        <v>0.34</v>
      </c>
      <c r="N76" s="862">
        <v>0.33</v>
      </c>
      <c r="O76" s="862">
        <v>0.32</v>
      </c>
      <c r="P76" s="862">
        <v>0.31</v>
      </c>
      <c r="Q76" s="862">
        <v>0.31</v>
      </c>
      <c r="R76" s="862">
        <v>0.3</v>
      </c>
      <c r="S76" s="862">
        <v>0.3</v>
      </c>
      <c r="T76" s="862">
        <v>0.28999999999999998</v>
      </c>
      <c r="U76" s="862">
        <v>0.28999999999999998</v>
      </c>
      <c r="V76" s="862">
        <f>IF(F76=F42,0,1)</f>
        <v>0</v>
      </c>
      <c r="W76" s="862">
        <f t="shared" ref="W76" si="241">IF(G76=G42,0,1)</f>
        <v>0</v>
      </c>
      <c r="X76" s="862">
        <f t="shared" ref="X76" si="242">IF(H76=H42,0,1)</f>
        <v>0</v>
      </c>
      <c r="Y76" s="862">
        <f t="shared" ref="Y76" si="243">IF(I76=I42,0,1)</f>
        <v>0</v>
      </c>
      <c r="Z76" s="862">
        <f t="shared" ref="Z76" si="244">IF(J76=J42,0,1)</f>
        <v>0</v>
      </c>
      <c r="AA76" s="862">
        <f t="shared" ref="AA76" si="245">IF(K76=K42,0,1)</f>
        <v>0</v>
      </c>
      <c r="AB76" s="862">
        <f t="shared" ref="AB76" si="246">IF(L76=L42,0,1)</f>
        <v>0</v>
      </c>
      <c r="AC76" s="862">
        <f t="shared" ref="AC76" si="247">IF(M76=M42,0,1)</f>
        <v>0</v>
      </c>
      <c r="AD76" s="862">
        <f t="shared" ref="AD76" si="248">IF(N76=N42,0,1)</f>
        <v>0</v>
      </c>
      <c r="AE76" s="862">
        <f t="shared" ref="AE76" si="249">IF(O76=O42,0,1)</f>
        <v>1</v>
      </c>
      <c r="AF76" s="862">
        <f t="shared" ref="AF76" si="250">IF(P76=P42,0,1)</f>
        <v>1</v>
      </c>
      <c r="AG76" s="862">
        <f t="shared" ref="AG76" si="251">IF(Q76=Q42,0,1)</f>
        <v>0</v>
      </c>
      <c r="AH76" s="862">
        <f t="shared" ref="AH76" si="252">IF(R76=R42,0,1)</f>
        <v>0</v>
      </c>
      <c r="AI76" s="862">
        <f t="shared" ref="AI76" si="253">IF(S76=S42,0,1)</f>
        <v>0</v>
      </c>
      <c r="AJ76" s="862">
        <f t="shared" ref="AJ76" si="254">IF(T76=T42,0,1)</f>
        <v>1</v>
      </c>
      <c r="AK76" s="862">
        <f t="shared" ref="AK76" si="255">IF(U76=U42,0,1)</f>
        <v>0</v>
      </c>
    </row>
    <row r="77" spans="1:37" hidden="1">
      <c r="A77" s="871"/>
      <c r="B77" s="846"/>
      <c r="C77" s="865"/>
      <c r="D77" s="404" t="s">
        <v>22</v>
      </c>
      <c r="E77" s="866"/>
      <c r="F77" s="863"/>
      <c r="G77" s="863"/>
      <c r="H77" s="863"/>
      <c r="I77" s="863"/>
      <c r="J77" s="863"/>
      <c r="K77" s="863"/>
      <c r="L77" s="863"/>
      <c r="M77" s="863"/>
      <c r="N77" s="863"/>
      <c r="O77" s="863"/>
      <c r="P77" s="863"/>
      <c r="Q77" s="863"/>
      <c r="R77" s="863"/>
      <c r="S77" s="863"/>
      <c r="T77" s="863"/>
      <c r="U77" s="863"/>
      <c r="V77" s="863"/>
      <c r="W77" s="863"/>
      <c r="X77" s="863"/>
      <c r="Y77" s="863"/>
      <c r="Z77" s="863"/>
      <c r="AA77" s="863"/>
      <c r="AB77" s="863"/>
      <c r="AC77" s="863"/>
      <c r="AD77" s="863"/>
      <c r="AE77" s="863"/>
      <c r="AF77" s="863"/>
      <c r="AG77" s="863"/>
      <c r="AH77" s="863"/>
      <c r="AI77" s="863"/>
      <c r="AJ77" s="863"/>
      <c r="AK77" s="863"/>
    </row>
    <row r="78" spans="1:37" hidden="1">
      <c r="A78" s="871"/>
      <c r="B78" s="847" t="s">
        <v>23</v>
      </c>
      <c r="C78" s="864" t="s">
        <v>20</v>
      </c>
      <c r="D78" s="403" t="s">
        <v>21</v>
      </c>
      <c r="E78" s="866"/>
      <c r="F78" s="867"/>
      <c r="G78" s="862">
        <v>0.79</v>
      </c>
      <c r="H78" s="862">
        <v>0.71</v>
      </c>
      <c r="I78" s="862">
        <v>0.64</v>
      </c>
      <c r="J78" s="862">
        <v>0.6</v>
      </c>
      <c r="K78" s="862">
        <v>0.56999999999999995</v>
      </c>
      <c r="L78" s="862">
        <v>0.55000000000000004</v>
      </c>
      <c r="M78" s="862">
        <v>0.54</v>
      </c>
      <c r="N78" s="862">
        <v>0.52</v>
      </c>
      <c r="O78" s="862">
        <v>0.51</v>
      </c>
      <c r="P78" s="862">
        <v>0.5</v>
      </c>
      <c r="Q78" s="862">
        <v>0.49</v>
      </c>
      <c r="R78" s="862">
        <v>0.48</v>
      </c>
      <c r="S78" s="862">
        <v>0.47</v>
      </c>
      <c r="T78" s="862">
        <v>0.47</v>
      </c>
      <c r="U78" s="862">
        <v>0.46</v>
      </c>
      <c r="V78" s="862">
        <f>IF(F78=F44,0,1)</f>
        <v>0</v>
      </c>
      <c r="W78" s="862">
        <f t="shared" ref="W78" si="256">IF(G78=G44,0,1)</f>
        <v>0</v>
      </c>
      <c r="X78" s="862">
        <f t="shared" ref="X78" si="257">IF(H78=H44,0,1)</f>
        <v>0</v>
      </c>
      <c r="Y78" s="862">
        <f t="shared" ref="Y78" si="258">IF(I78=I44,0,1)</f>
        <v>0</v>
      </c>
      <c r="Z78" s="862">
        <f t="shared" ref="Z78" si="259">IF(J78=J44,0,1)</f>
        <v>0</v>
      </c>
      <c r="AA78" s="862">
        <f t="shared" ref="AA78" si="260">IF(K78=K44,0,1)</f>
        <v>0</v>
      </c>
      <c r="AB78" s="862">
        <f t="shared" ref="AB78" si="261">IF(L78=L44,0,1)</f>
        <v>0</v>
      </c>
      <c r="AC78" s="862">
        <f t="shared" ref="AC78" si="262">IF(M78=M44,0,1)</f>
        <v>0</v>
      </c>
      <c r="AD78" s="862">
        <f t="shared" ref="AD78" si="263">IF(N78=N44,0,1)</f>
        <v>1</v>
      </c>
      <c r="AE78" s="862">
        <f t="shared" ref="AE78" si="264">IF(O78=O44,0,1)</f>
        <v>1</v>
      </c>
      <c r="AF78" s="862">
        <f t="shared" ref="AF78" si="265">IF(P78=P44,0,1)</f>
        <v>0</v>
      </c>
      <c r="AG78" s="862">
        <f t="shared" ref="AG78" si="266">IF(Q78=Q44,0,1)</f>
        <v>0</v>
      </c>
      <c r="AH78" s="862">
        <f t="shared" ref="AH78" si="267">IF(R78=R44,0,1)</f>
        <v>0</v>
      </c>
      <c r="AI78" s="862">
        <f t="shared" ref="AI78" si="268">IF(S78=S44,0,1)</f>
        <v>1</v>
      </c>
      <c r="AJ78" s="862">
        <f t="shared" ref="AJ78" si="269">IF(T78=T44,0,1)</f>
        <v>0</v>
      </c>
      <c r="AK78" s="862">
        <f t="shared" ref="AK78" si="270">IF(U78=U44,0,1)</f>
        <v>1</v>
      </c>
    </row>
    <row r="79" spans="1:37" hidden="1">
      <c r="A79" s="871"/>
      <c r="B79" s="846"/>
      <c r="C79" s="865"/>
      <c r="D79" s="404" t="s">
        <v>22</v>
      </c>
      <c r="E79" s="866"/>
      <c r="F79" s="867"/>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row>
    <row r="80" spans="1:37" hidden="1">
      <c r="A80" s="871"/>
      <c r="B80" s="847" t="s">
        <v>24</v>
      </c>
      <c r="C80" s="864" t="s">
        <v>20</v>
      </c>
      <c r="D80" s="403" t="s">
        <v>21</v>
      </c>
      <c r="E80" s="866"/>
      <c r="F80" s="867"/>
      <c r="G80" s="867"/>
      <c r="H80" s="862">
        <v>0.9</v>
      </c>
      <c r="I80" s="862">
        <v>0.81</v>
      </c>
      <c r="J80" s="862">
        <v>0.75</v>
      </c>
      <c r="K80" s="862">
        <v>0.72</v>
      </c>
      <c r="L80" s="862">
        <v>0.7</v>
      </c>
      <c r="M80" s="862">
        <v>0.68</v>
      </c>
      <c r="N80" s="862">
        <v>0.66</v>
      </c>
      <c r="O80" s="862">
        <v>0.65</v>
      </c>
      <c r="P80" s="862">
        <v>0.63</v>
      </c>
      <c r="Q80" s="862">
        <v>0.61</v>
      </c>
      <c r="R80" s="862">
        <v>0.6</v>
      </c>
      <c r="S80" s="862">
        <v>0.6</v>
      </c>
      <c r="T80" s="862">
        <v>0.59</v>
      </c>
      <c r="U80" s="862">
        <v>0.57999999999999996</v>
      </c>
      <c r="V80" s="862">
        <f>IF(F80=F46,0,1)</f>
        <v>0</v>
      </c>
      <c r="W80" s="862">
        <f t="shared" ref="W80" si="271">IF(G80=G46,0,1)</f>
        <v>0</v>
      </c>
      <c r="X80" s="862">
        <f t="shared" ref="X80" si="272">IF(H80=H46,0,1)</f>
        <v>0</v>
      </c>
      <c r="Y80" s="862">
        <f t="shared" ref="Y80" si="273">IF(I80=I46,0,1)</f>
        <v>0</v>
      </c>
      <c r="Z80" s="862">
        <f t="shared" ref="Z80" si="274">IF(J80=J46,0,1)</f>
        <v>0</v>
      </c>
      <c r="AA80" s="862">
        <f t="shared" ref="AA80" si="275">IF(K80=K46,0,1)</f>
        <v>0</v>
      </c>
      <c r="AB80" s="862">
        <f t="shared" ref="AB80" si="276">IF(L80=L46,0,1)</f>
        <v>0</v>
      </c>
      <c r="AC80" s="862">
        <f t="shared" ref="AC80" si="277">IF(M80=M46,0,1)</f>
        <v>0</v>
      </c>
      <c r="AD80" s="862">
        <f t="shared" ref="AD80" si="278">IF(N80=N46,0,1)</f>
        <v>1</v>
      </c>
      <c r="AE80" s="862">
        <f t="shared" ref="AE80" si="279">IF(O80=O46,0,1)</f>
        <v>0</v>
      </c>
      <c r="AF80" s="862">
        <f t="shared" ref="AF80" si="280">IF(P80=P46,0,1)</f>
        <v>0</v>
      </c>
      <c r="AG80" s="862">
        <f t="shared" ref="AG80" si="281">IF(Q80=Q46,0,1)</f>
        <v>1</v>
      </c>
      <c r="AH80" s="862">
        <f t="shared" ref="AH80" si="282">IF(R80=R46,0,1)</f>
        <v>1</v>
      </c>
      <c r="AI80" s="862">
        <f t="shared" ref="AI80" si="283">IF(S80=S46,0,1)</f>
        <v>0</v>
      </c>
      <c r="AJ80" s="862">
        <f t="shared" ref="AJ80" si="284">IF(T80=T46,0,1)</f>
        <v>1</v>
      </c>
      <c r="AK80" s="862">
        <f t="shared" ref="AK80" si="285">IF(U80=U46,0,1)</f>
        <v>1</v>
      </c>
    </row>
    <row r="81" spans="1:37" hidden="1">
      <c r="A81" s="871"/>
      <c r="B81" s="846"/>
      <c r="C81" s="865"/>
      <c r="D81" s="404" t="s">
        <v>22</v>
      </c>
      <c r="E81" s="866"/>
      <c r="F81" s="867"/>
      <c r="G81" s="867"/>
      <c r="H81" s="863"/>
      <c r="I81" s="863"/>
      <c r="J81" s="863"/>
      <c r="K81" s="863"/>
      <c r="L81" s="863"/>
      <c r="M81" s="863"/>
      <c r="N81" s="863"/>
      <c r="O81" s="863"/>
      <c r="P81" s="863"/>
      <c r="Q81" s="863"/>
      <c r="R81" s="863"/>
      <c r="S81" s="863"/>
      <c r="T81" s="863"/>
      <c r="U81" s="863"/>
      <c r="V81" s="863"/>
      <c r="W81" s="863"/>
      <c r="X81" s="863"/>
      <c r="Y81" s="863"/>
      <c r="Z81" s="863"/>
      <c r="AA81" s="863"/>
      <c r="AB81" s="863"/>
      <c r="AC81" s="863"/>
      <c r="AD81" s="863"/>
      <c r="AE81" s="863"/>
      <c r="AF81" s="863"/>
      <c r="AG81" s="863"/>
      <c r="AH81" s="863"/>
      <c r="AI81" s="863"/>
      <c r="AJ81" s="863"/>
      <c r="AK81" s="863"/>
    </row>
    <row r="82" spans="1:37" hidden="1">
      <c r="A82" s="871"/>
      <c r="B82" s="847" t="s">
        <v>25</v>
      </c>
      <c r="C82" s="864" t="s">
        <v>20</v>
      </c>
      <c r="D82" s="403" t="s">
        <v>21</v>
      </c>
      <c r="E82" s="866"/>
      <c r="F82" s="867"/>
      <c r="G82" s="867"/>
      <c r="H82" s="867"/>
      <c r="I82" s="862">
        <v>0.9</v>
      </c>
      <c r="J82" s="862">
        <v>0.84</v>
      </c>
      <c r="K82" s="862">
        <v>0.8</v>
      </c>
      <c r="L82" s="862">
        <v>0.78</v>
      </c>
      <c r="M82" s="862">
        <v>0.76</v>
      </c>
      <c r="N82" s="862">
        <v>0.73</v>
      </c>
      <c r="O82" s="862">
        <v>0.72</v>
      </c>
      <c r="P82" s="862">
        <v>0.7</v>
      </c>
      <c r="Q82" s="862">
        <v>0.68</v>
      </c>
      <c r="R82" s="862">
        <v>0.67</v>
      </c>
      <c r="S82" s="862">
        <v>0.66</v>
      </c>
      <c r="T82" s="862">
        <v>0.66</v>
      </c>
      <c r="U82" s="862">
        <v>0.65</v>
      </c>
      <c r="V82" s="862">
        <f>IF(F82=F48,0,1)</f>
        <v>0</v>
      </c>
      <c r="W82" s="862">
        <f t="shared" ref="W82" si="286">IF(G82=G48,0,1)</f>
        <v>0</v>
      </c>
      <c r="X82" s="862">
        <f t="shared" ref="X82" si="287">IF(H82=H48,0,1)</f>
        <v>0</v>
      </c>
      <c r="Y82" s="862">
        <f t="shared" ref="Y82" si="288">IF(I82=I48,0,1)</f>
        <v>0</v>
      </c>
      <c r="Z82" s="862">
        <f t="shared" ref="Z82" si="289">IF(J82=J48,0,1)</f>
        <v>0</v>
      </c>
      <c r="AA82" s="862">
        <f t="shared" ref="AA82" si="290">IF(K82=K48,0,1)</f>
        <v>0</v>
      </c>
      <c r="AB82" s="862">
        <f t="shared" ref="AB82" si="291">IF(L82=L48,0,1)</f>
        <v>0</v>
      </c>
      <c r="AC82" s="862">
        <f t="shared" ref="AC82" si="292">IF(M82=M48,0,1)</f>
        <v>0</v>
      </c>
      <c r="AD82" s="862">
        <f t="shared" ref="AD82" si="293">IF(N82=N48,0,1)</f>
        <v>1</v>
      </c>
      <c r="AE82" s="862">
        <f t="shared" ref="AE82" si="294">IF(O82=O48,0,1)</f>
        <v>1</v>
      </c>
      <c r="AF82" s="862">
        <f t="shared" ref="AF82" si="295">IF(P82=P48,0,1)</f>
        <v>0</v>
      </c>
      <c r="AG82" s="862">
        <f t="shared" ref="AG82" si="296">IF(Q82=Q48,0,1)</f>
        <v>1</v>
      </c>
      <c r="AH82" s="862">
        <f t="shared" ref="AH82" si="297">IF(R82=R48,0,1)</f>
        <v>1</v>
      </c>
      <c r="AI82" s="862">
        <f t="shared" ref="AI82" si="298">IF(S82=S48,0,1)</f>
        <v>1</v>
      </c>
      <c r="AJ82" s="862">
        <f t="shared" ref="AJ82" si="299">IF(T82=T48,0,1)</f>
        <v>0</v>
      </c>
      <c r="AK82" s="862">
        <f t="shared" ref="AK82" si="300">IF(U82=U48,0,1)</f>
        <v>1</v>
      </c>
    </row>
    <row r="83" spans="1:37" hidden="1">
      <c r="A83" s="871"/>
      <c r="B83" s="846"/>
      <c r="C83" s="865"/>
      <c r="D83" s="404" t="s">
        <v>22</v>
      </c>
      <c r="E83" s="866"/>
      <c r="F83" s="867"/>
      <c r="G83" s="867"/>
      <c r="H83" s="867"/>
      <c r="I83" s="863"/>
      <c r="J83" s="863"/>
      <c r="K83" s="863"/>
      <c r="L83" s="863"/>
      <c r="M83" s="863"/>
      <c r="N83" s="863"/>
      <c r="O83" s="863"/>
      <c r="P83" s="863"/>
      <c r="Q83" s="863"/>
      <c r="R83" s="863"/>
      <c r="S83" s="863"/>
      <c r="T83" s="863"/>
      <c r="U83" s="863"/>
      <c r="V83" s="863"/>
      <c r="W83" s="863"/>
      <c r="X83" s="863"/>
      <c r="Y83" s="863"/>
      <c r="Z83" s="863"/>
      <c r="AA83" s="863"/>
      <c r="AB83" s="863"/>
      <c r="AC83" s="863"/>
      <c r="AD83" s="863"/>
      <c r="AE83" s="863"/>
      <c r="AF83" s="863"/>
      <c r="AG83" s="863"/>
      <c r="AH83" s="863"/>
      <c r="AI83" s="863"/>
      <c r="AJ83" s="863"/>
      <c r="AK83" s="863"/>
    </row>
    <row r="84" spans="1:37" hidden="1">
      <c r="A84" s="871"/>
      <c r="B84" s="847" t="s">
        <v>26</v>
      </c>
      <c r="C84" s="864" t="s">
        <v>20</v>
      </c>
      <c r="D84" s="403" t="s">
        <v>21</v>
      </c>
      <c r="E84" s="866"/>
      <c r="F84" s="867"/>
      <c r="G84" s="867"/>
      <c r="H84" s="867"/>
      <c r="I84" s="867"/>
      <c r="J84" s="862">
        <v>0.93</v>
      </c>
      <c r="K84" s="862">
        <v>0.88</v>
      </c>
      <c r="L84" s="862">
        <v>0.87</v>
      </c>
      <c r="M84" s="862">
        <v>0.84</v>
      </c>
      <c r="N84" s="862">
        <v>0.81</v>
      </c>
      <c r="O84" s="862">
        <v>0.8</v>
      </c>
      <c r="P84" s="862">
        <v>0.77</v>
      </c>
      <c r="Q84" s="862">
        <v>0.76</v>
      </c>
      <c r="R84" s="862">
        <v>0.74</v>
      </c>
      <c r="S84" s="862">
        <v>0.74</v>
      </c>
      <c r="T84" s="862">
        <v>0.73</v>
      </c>
      <c r="U84" s="862">
        <v>0.72</v>
      </c>
      <c r="V84" s="862">
        <f>IF(F84=F50,0,1)</f>
        <v>0</v>
      </c>
      <c r="W84" s="862">
        <f t="shared" ref="W84" si="301">IF(G84=G50,0,1)</f>
        <v>0</v>
      </c>
      <c r="X84" s="862">
        <f t="shared" ref="X84" si="302">IF(H84=H50,0,1)</f>
        <v>0</v>
      </c>
      <c r="Y84" s="862">
        <f t="shared" ref="Y84" si="303">IF(I84=I50,0,1)</f>
        <v>0</v>
      </c>
      <c r="Z84" s="862">
        <f t="shared" ref="Z84" si="304">IF(J84=J50,0,1)</f>
        <v>0</v>
      </c>
      <c r="AA84" s="862">
        <f t="shared" ref="AA84" si="305">IF(K84=K50,0,1)</f>
        <v>0</v>
      </c>
      <c r="AB84" s="862">
        <f t="shared" ref="AB84" si="306">IF(L84=L50,0,1)</f>
        <v>0</v>
      </c>
      <c r="AC84" s="862">
        <f t="shared" ref="AC84" si="307">IF(M84=M50,0,1)</f>
        <v>0</v>
      </c>
      <c r="AD84" s="862">
        <f t="shared" ref="AD84" si="308">IF(N84=N50,0,1)</f>
        <v>1</v>
      </c>
      <c r="AE84" s="862">
        <f t="shared" ref="AE84" si="309">IF(O84=O50,0,1)</f>
        <v>1</v>
      </c>
      <c r="AF84" s="862">
        <f t="shared" ref="AF84" si="310">IF(P84=P50,0,1)</f>
        <v>1</v>
      </c>
      <c r="AG84" s="862">
        <f t="shared" ref="AG84" si="311">IF(Q84=Q50,0,1)</f>
        <v>1</v>
      </c>
      <c r="AH84" s="862">
        <f t="shared" ref="AH84" si="312">IF(R84=R50,0,1)</f>
        <v>1</v>
      </c>
      <c r="AI84" s="862">
        <f t="shared" ref="AI84" si="313">IF(S84=S50,0,1)</f>
        <v>0</v>
      </c>
      <c r="AJ84" s="862">
        <f t="shared" ref="AJ84" si="314">IF(T84=T50,0,1)</f>
        <v>1</v>
      </c>
      <c r="AK84" s="862">
        <f t="shared" ref="AK84" si="315">IF(U84=U50,0,1)</f>
        <v>1</v>
      </c>
    </row>
    <row r="85" spans="1:37" hidden="1">
      <c r="A85" s="871"/>
      <c r="B85" s="846"/>
      <c r="C85" s="865"/>
      <c r="D85" s="404" t="s">
        <v>22</v>
      </c>
      <c r="E85" s="866"/>
      <c r="F85" s="867"/>
      <c r="G85" s="867"/>
      <c r="H85" s="867"/>
      <c r="I85" s="867"/>
      <c r="J85" s="863"/>
      <c r="K85" s="863"/>
      <c r="L85" s="863"/>
      <c r="M85" s="863"/>
      <c r="N85" s="863"/>
      <c r="O85" s="863"/>
      <c r="P85" s="863"/>
      <c r="Q85" s="863"/>
      <c r="R85" s="863"/>
      <c r="S85" s="863"/>
      <c r="T85" s="863"/>
      <c r="U85" s="863"/>
      <c r="V85" s="863"/>
      <c r="W85" s="863"/>
      <c r="X85" s="863"/>
      <c r="Y85" s="863"/>
      <c r="Z85" s="863"/>
      <c r="AA85" s="863"/>
      <c r="AB85" s="863"/>
      <c r="AC85" s="863"/>
      <c r="AD85" s="863"/>
      <c r="AE85" s="863"/>
      <c r="AF85" s="863"/>
      <c r="AG85" s="863"/>
      <c r="AH85" s="863"/>
      <c r="AI85" s="863"/>
      <c r="AJ85" s="863"/>
      <c r="AK85" s="863"/>
    </row>
    <row r="86" spans="1:37" hidden="1">
      <c r="A86" s="871"/>
      <c r="B86" s="847" t="s">
        <v>27</v>
      </c>
      <c r="C86" s="864" t="s">
        <v>20</v>
      </c>
      <c r="D86" s="403" t="s">
        <v>21</v>
      </c>
      <c r="E86" s="866"/>
      <c r="F86" s="867"/>
      <c r="G86" s="867"/>
      <c r="H86" s="867"/>
      <c r="I86" s="867"/>
      <c r="J86" s="867"/>
      <c r="K86" s="862">
        <v>0.95</v>
      </c>
      <c r="L86" s="862">
        <v>0.93</v>
      </c>
      <c r="M86" s="862">
        <v>0.9</v>
      </c>
      <c r="N86" s="862">
        <v>0.88</v>
      </c>
      <c r="O86" s="862">
        <v>0.86</v>
      </c>
      <c r="P86" s="862">
        <v>0.83</v>
      </c>
      <c r="Q86" s="862">
        <v>0.82</v>
      </c>
      <c r="R86" s="862">
        <v>0.8</v>
      </c>
      <c r="S86" s="862">
        <v>0.79</v>
      </c>
      <c r="T86" s="862">
        <v>0.78</v>
      </c>
      <c r="U86" s="862">
        <v>0.78</v>
      </c>
      <c r="V86" s="862">
        <f>IF(F86=F52,0,1)</f>
        <v>0</v>
      </c>
      <c r="W86" s="862">
        <f t="shared" ref="W86" si="316">IF(G86=G52,0,1)</f>
        <v>0</v>
      </c>
      <c r="X86" s="862">
        <f t="shared" ref="X86" si="317">IF(H86=H52,0,1)</f>
        <v>0</v>
      </c>
      <c r="Y86" s="862">
        <f t="shared" ref="Y86" si="318">IF(I86=I52,0,1)</f>
        <v>0</v>
      </c>
      <c r="Z86" s="862">
        <f t="shared" ref="Z86" si="319">IF(J86=J52,0,1)</f>
        <v>0</v>
      </c>
      <c r="AA86" s="862">
        <f t="shared" ref="AA86" si="320">IF(K86=K52,0,1)</f>
        <v>0</v>
      </c>
      <c r="AB86" s="862">
        <f t="shared" ref="AB86" si="321">IF(L86=L52,0,1)</f>
        <v>0</v>
      </c>
      <c r="AC86" s="862">
        <f t="shared" ref="AC86" si="322">IF(M86=M52,0,1)</f>
        <v>0</v>
      </c>
      <c r="AD86" s="862">
        <f t="shared" ref="AD86" si="323">IF(N86=N52,0,1)</f>
        <v>1</v>
      </c>
      <c r="AE86" s="862">
        <f t="shared" ref="AE86" si="324">IF(O86=O52,0,1)</f>
        <v>1</v>
      </c>
      <c r="AF86" s="862">
        <f t="shared" ref="AF86" si="325">IF(P86=P52,0,1)</f>
        <v>1</v>
      </c>
      <c r="AG86" s="862">
        <f t="shared" ref="AG86" si="326">IF(Q86=Q52,0,1)</f>
        <v>0</v>
      </c>
      <c r="AH86" s="862">
        <f t="shared" ref="AH86" si="327">IF(R86=R52,0,1)</f>
        <v>1</v>
      </c>
      <c r="AI86" s="862">
        <f t="shared" ref="AI86" si="328">IF(S86=S52,0,1)</f>
        <v>1</v>
      </c>
      <c r="AJ86" s="862">
        <f t="shared" ref="AJ86" si="329">IF(T86=T52,0,1)</f>
        <v>1</v>
      </c>
      <c r="AK86" s="862">
        <f t="shared" ref="AK86" si="330">IF(U86=U52,0,1)</f>
        <v>0</v>
      </c>
    </row>
    <row r="87" spans="1:37" hidden="1">
      <c r="A87" s="871"/>
      <c r="B87" s="846"/>
      <c r="C87" s="865"/>
      <c r="D87" s="404" t="s">
        <v>22</v>
      </c>
      <c r="E87" s="866"/>
      <c r="F87" s="867"/>
      <c r="G87" s="867"/>
      <c r="H87" s="867"/>
      <c r="I87" s="867"/>
      <c r="J87" s="867"/>
      <c r="K87" s="863"/>
      <c r="L87" s="863"/>
      <c r="M87" s="863"/>
      <c r="N87" s="863"/>
      <c r="O87" s="863"/>
      <c r="P87" s="863"/>
      <c r="Q87" s="863"/>
      <c r="R87" s="863"/>
      <c r="S87" s="863"/>
      <c r="T87" s="863"/>
      <c r="U87" s="863"/>
      <c r="V87" s="863"/>
      <c r="W87" s="863"/>
      <c r="X87" s="863"/>
      <c r="Y87" s="863"/>
      <c r="Z87" s="863"/>
      <c r="AA87" s="863"/>
      <c r="AB87" s="863"/>
      <c r="AC87" s="863"/>
      <c r="AD87" s="863"/>
      <c r="AE87" s="863"/>
      <c r="AF87" s="863"/>
      <c r="AG87" s="863"/>
      <c r="AH87" s="863"/>
      <c r="AI87" s="863"/>
      <c r="AJ87" s="863"/>
      <c r="AK87" s="863"/>
    </row>
    <row r="88" spans="1:37" hidden="1">
      <c r="A88" s="871"/>
      <c r="B88" s="847" t="s">
        <v>28</v>
      </c>
      <c r="C88" s="864" t="s">
        <v>20</v>
      </c>
      <c r="D88" s="403" t="s">
        <v>21</v>
      </c>
      <c r="E88" s="866"/>
      <c r="F88" s="867"/>
      <c r="G88" s="867"/>
      <c r="H88" s="867"/>
      <c r="I88" s="867"/>
      <c r="J88" s="867"/>
      <c r="K88" s="867"/>
      <c r="L88" s="862">
        <v>0.98</v>
      </c>
      <c r="M88" s="862">
        <v>0.95</v>
      </c>
      <c r="N88" s="862">
        <v>0.92</v>
      </c>
      <c r="O88" s="862">
        <v>0.9</v>
      </c>
      <c r="P88" s="862">
        <v>0.88</v>
      </c>
      <c r="Q88" s="862">
        <v>0.86</v>
      </c>
      <c r="R88" s="862">
        <v>0.84</v>
      </c>
      <c r="S88" s="862">
        <v>0.83</v>
      </c>
      <c r="T88" s="862">
        <v>0.83</v>
      </c>
      <c r="U88" s="862">
        <v>0.82</v>
      </c>
      <c r="V88" s="862">
        <f>IF(F88=F54,0,1)</f>
        <v>0</v>
      </c>
      <c r="W88" s="862">
        <f t="shared" ref="W88" si="331">IF(G88=G54,0,1)</f>
        <v>0</v>
      </c>
      <c r="X88" s="862">
        <f t="shared" ref="X88" si="332">IF(H88=H54,0,1)</f>
        <v>0</v>
      </c>
      <c r="Y88" s="862">
        <f t="shared" ref="Y88" si="333">IF(I88=I54,0,1)</f>
        <v>0</v>
      </c>
      <c r="Z88" s="862">
        <f t="shared" ref="Z88" si="334">IF(J88=J54,0,1)</f>
        <v>0</v>
      </c>
      <c r="AA88" s="862">
        <f t="shared" ref="AA88" si="335">IF(K88=K54,0,1)</f>
        <v>0</v>
      </c>
      <c r="AB88" s="862">
        <f t="shared" ref="AB88" si="336">IF(L88=L54,0,1)</f>
        <v>0</v>
      </c>
      <c r="AC88" s="862">
        <f t="shared" ref="AC88" si="337">IF(M88=M54,0,1)</f>
        <v>0</v>
      </c>
      <c r="AD88" s="862">
        <f t="shared" ref="AD88" si="338">IF(N88=N54,0,1)</f>
        <v>1</v>
      </c>
      <c r="AE88" s="862">
        <f t="shared" ref="AE88" si="339">IF(O88=O54,0,1)</f>
        <v>1</v>
      </c>
      <c r="AF88" s="862">
        <f t="shared" ref="AF88" si="340">IF(P88=P54,0,1)</f>
        <v>1</v>
      </c>
      <c r="AG88" s="862">
        <f t="shared" ref="AG88" si="341">IF(Q88=Q54,0,1)</f>
        <v>1</v>
      </c>
      <c r="AH88" s="862">
        <f t="shared" ref="AH88" si="342">IF(R88=R54,0,1)</f>
        <v>1</v>
      </c>
      <c r="AI88" s="862">
        <f t="shared" ref="AI88" si="343">IF(S88=S54,0,1)</f>
        <v>1</v>
      </c>
      <c r="AJ88" s="862">
        <f t="shared" ref="AJ88" si="344">IF(T88=T54,0,1)</f>
        <v>0</v>
      </c>
      <c r="AK88" s="862">
        <f t="shared" ref="AK88" si="345">IF(U88=U54,0,1)</f>
        <v>1</v>
      </c>
    </row>
    <row r="89" spans="1:37" hidden="1">
      <c r="A89" s="871"/>
      <c r="B89" s="846"/>
      <c r="C89" s="865"/>
      <c r="D89" s="404" t="s">
        <v>22</v>
      </c>
      <c r="E89" s="866"/>
      <c r="F89" s="867"/>
      <c r="G89" s="867"/>
      <c r="H89" s="867"/>
      <c r="I89" s="867"/>
      <c r="J89" s="867"/>
      <c r="K89" s="867"/>
      <c r="L89" s="863"/>
      <c r="M89" s="863"/>
      <c r="N89" s="863"/>
      <c r="O89" s="863"/>
      <c r="P89" s="863"/>
      <c r="Q89" s="863"/>
      <c r="R89" s="863"/>
      <c r="S89" s="863"/>
      <c r="T89" s="863"/>
      <c r="U89" s="863"/>
      <c r="V89" s="863"/>
      <c r="W89" s="863"/>
      <c r="X89" s="863"/>
      <c r="Y89" s="863"/>
      <c r="Z89" s="863"/>
      <c r="AA89" s="863"/>
      <c r="AB89" s="863"/>
      <c r="AC89" s="863"/>
      <c r="AD89" s="863"/>
      <c r="AE89" s="863"/>
      <c r="AF89" s="863"/>
      <c r="AG89" s="863"/>
      <c r="AH89" s="863"/>
      <c r="AI89" s="863"/>
      <c r="AJ89" s="863"/>
      <c r="AK89" s="863"/>
    </row>
    <row r="90" spans="1:37" hidden="1">
      <c r="A90" s="871"/>
      <c r="B90" s="847" t="s">
        <v>29</v>
      </c>
      <c r="C90" s="864" t="s">
        <v>20</v>
      </c>
      <c r="D90" s="403" t="s">
        <v>21</v>
      </c>
      <c r="E90" s="866"/>
      <c r="F90" s="867"/>
      <c r="G90" s="867"/>
      <c r="H90" s="867"/>
      <c r="I90" s="867"/>
      <c r="J90" s="867"/>
      <c r="K90" s="867"/>
      <c r="L90" s="867"/>
      <c r="M90" s="862">
        <v>0.97</v>
      </c>
      <c r="N90" s="862">
        <v>0.94</v>
      </c>
      <c r="O90" s="862">
        <v>0.92</v>
      </c>
      <c r="P90" s="862">
        <v>0.89</v>
      </c>
      <c r="Q90" s="862">
        <v>0.88</v>
      </c>
      <c r="R90" s="862">
        <v>0.86</v>
      </c>
      <c r="S90" s="862">
        <v>0.85</v>
      </c>
      <c r="T90" s="862">
        <v>0.84</v>
      </c>
      <c r="U90" s="862">
        <v>0.83</v>
      </c>
      <c r="V90" s="862">
        <f>IF(F90=F56,0,1)</f>
        <v>0</v>
      </c>
      <c r="W90" s="862">
        <f t="shared" ref="W90" si="346">IF(G90=G56,0,1)</f>
        <v>0</v>
      </c>
      <c r="X90" s="862">
        <f t="shared" ref="X90" si="347">IF(H90=H56,0,1)</f>
        <v>0</v>
      </c>
      <c r="Y90" s="862">
        <f t="shared" ref="Y90" si="348">IF(I90=I56,0,1)</f>
        <v>0</v>
      </c>
      <c r="Z90" s="862">
        <f t="shared" ref="Z90" si="349">IF(J90=J56,0,1)</f>
        <v>0</v>
      </c>
      <c r="AA90" s="862">
        <f t="shared" ref="AA90" si="350">IF(K90=K56,0,1)</f>
        <v>0</v>
      </c>
      <c r="AB90" s="862">
        <f t="shared" ref="AB90" si="351">IF(L90=L56,0,1)</f>
        <v>0</v>
      </c>
      <c r="AC90" s="862">
        <f t="shared" ref="AC90" si="352">IF(M90=M56,0,1)</f>
        <v>0</v>
      </c>
      <c r="AD90" s="862">
        <f t="shared" ref="AD90" si="353">IF(N90=N56,0,1)</f>
        <v>1</v>
      </c>
      <c r="AE90" s="862">
        <f t="shared" ref="AE90" si="354">IF(O90=O56,0,1)</f>
        <v>1</v>
      </c>
      <c r="AF90" s="862">
        <f t="shared" ref="AF90" si="355">IF(P90=P56,0,1)</f>
        <v>1</v>
      </c>
      <c r="AG90" s="862">
        <f t="shared" ref="AG90" si="356">IF(Q90=Q56,0,1)</f>
        <v>1</v>
      </c>
      <c r="AH90" s="862">
        <f t="shared" ref="AH90" si="357">IF(R90=R56,0,1)</f>
        <v>1</v>
      </c>
      <c r="AI90" s="862">
        <f t="shared" ref="AI90" si="358">IF(S90=S56,0,1)</f>
        <v>1</v>
      </c>
      <c r="AJ90" s="862">
        <f t="shared" ref="AJ90" si="359">IF(T90=T56,0,1)</f>
        <v>1</v>
      </c>
      <c r="AK90" s="862">
        <f t="shared" ref="AK90" si="360">IF(U90=U56,0,1)</f>
        <v>1</v>
      </c>
    </row>
    <row r="91" spans="1:37" hidden="1">
      <c r="A91" s="871"/>
      <c r="B91" s="846"/>
      <c r="C91" s="865"/>
      <c r="D91" s="404" t="s">
        <v>22</v>
      </c>
      <c r="E91" s="866"/>
      <c r="F91" s="867"/>
      <c r="G91" s="867"/>
      <c r="H91" s="867"/>
      <c r="I91" s="867"/>
      <c r="J91" s="867"/>
      <c r="K91" s="867"/>
      <c r="L91" s="867"/>
      <c r="M91" s="863"/>
      <c r="N91" s="863"/>
      <c r="O91" s="863"/>
      <c r="P91" s="863"/>
      <c r="Q91" s="863"/>
      <c r="R91" s="863"/>
      <c r="S91" s="863"/>
      <c r="T91" s="863"/>
      <c r="U91" s="863"/>
      <c r="V91" s="863"/>
      <c r="W91" s="863"/>
      <c r="X91" s="863"/>
      <c r="Y91" s="863"/>
      <c r="Z91" s="863"/>
      <c r="AA91" s="863"/>
      <c r="AB91" s="863"/>
      <c r="AC91" s="863"/>
      <c r="AD91" s="863"/>
      <c r="AE91" s="863"/>
      <c r="AF91" s="863"/>
      <c r="AG91" s="863"/>
      <c r="AH91" s="863"/>
      <c r="AI91" s="863"/>
      <c r="AJ91" s="863"/>
      <c r="AK91" s="863"/>
    </row>
    <row r="92" spans="1:37" hidden="1">
      <c r="A92" s="871"/>
      <c r="B92" s="847" t="s">
        <v>30</v>
      </c>
      <c r="C92" s="864" t="s">
        <v>20</v>
      </c>
      <c r="D92" s="403" t="s">
        <v>21</v>
      </c>
      <c r="E92" s="866"/>
      <c r="F92" s="867"/>
      <c r="G92" s="867"/>
      <c r="H92" s="867"/>
      <c r="I92" s="867"/>
      <c r="J92" s="867"/>
      <c r="K92" s="867"/>
      <c r="L92" s="867"/>
      <c r="M92" s="867"/>
      <c r="N92" s="862">
        <v>0.97</v>
      </c>
      <c r="O92" s="862">
        <v>0.95</v>
      </c>
      <c r="P92" s="862">
        <v>0.92</v>
      </c>
      <c r="Q92" s="862">
        <v>0.9</v>
      </c>
      <c r="R92" s="862">
        <v>0.89</v>
      </c>
      <c r="S92" s="862">
        <v>0.88</v>
      </c>
      <c r="T92" s="862">
        <v>0.87</v>
      </c>
      <c r="U92" s="862">
        <v>0.86</v>
      </c>
      <c r="V92" s="862">
        <f>IF(F92=F58,0,1)</f>
        <v>0</v>
      </c>
      <c r="W92" s="862">
        <f t="shared" ref="W92" si="361">IF(G92=G58,0,1)</f>
        <v>0</v>
      </c>
      <c r="X92" s="862">
        <f t="shared" ref="X92" si="362">IF(H92=H58,0,1)</f>
        <v>0</v>
      </c>
      <c r="Y92" s="862">
        <f t="shared" ref="Y92" si="363">IF(I92=I58,0,1)</f>
        <v>0</v>
      </c>
      <c r="Z92" s="862">
        <f t="shared" ref="Z92" si="364">IF(J92=J58,0,1)</f>
        <v>0</v>
      </c>
      <c r="AA92" s="862">
        <f t="shared" ref="AA92" si="365">IF(K92=K58,0,1)</f>
        <v>0</v>
      </c>
      <c r="AB92" s="862">
        <f t="shared" ref="AB92" si="366">IF(L92=L58,0,1)</f>
        <v>0</v>
      </c>
      <c r="AC92" s="862">
        <f t="shared" ref="AC92" si="367">IF(M92=M58,0,1)</f>
        <v>0</v>
      </c>
      <c r="AD92" s="862">
        <f t="shared" ref="AD92" si="368">IF(N92=N58,0,1)</f>
        <v>1</v>
      </c>
      <c r="AE92" s="862">
        <f t="shared" ref="AE92" si="369">IF(O92=O58,0,1)</f>
        <v>1</v>
      </c>
      <c r="AF92" s="862">
        <f t="shared" ref="AF92" si="370">IF(P92=P58,0,1)</f>
        <v>1</v>
      </c>
      <c r="AG92" s="862">
        <f t="shared" ref="AG92" si="371">IF(Q92=Q58,0,1)</f>
        <v>1</v>
      </c>
      <c r="AH92" s="862">
        <f t="shared" ref="AH92" si="372">IF(R92=R58,0,1)</f>
        <v>0</v>
      </c>
      <c r="AI92" s="862">
        <f t="shared" ref="AI92" si="373">IF(S92=S58,0,1)</f>
        <v>1</v>
      </c>
      <c r="AJ92" s="862">
        <f t="shared" ref="AJ92" si="374">IF(T92=T58,0,1)</f>
        <v>1</v>
      </c>
      <c r="AK92" s="862">
        <f t="shared" ref="AK92" si="375">IF(U92=U58,0,1)</f>
        <v>1</v>
      </c>
    </row>
    <row r="93" spans="1:37" hidden="1">
      <c r="A93" s="871"/>
      <c r="B93" s="846"/>
      <c r="C93" s="865"/>
      <c r="D93" s="404" t="s">
        <v>22</v>
      </c>
      <c r="E93" s="866"/>
      <c r="F93" s="867"/>
      <c r="G93" s="867"/>
      <c r="H93" s="867"/>
      <c r="I93" s="867"/>
      <c r="J93" s="867"/>
      <c r="K93" s="867"/>
      <c r="L93" s="867"/>
      <c r="M93" s="867"/>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3"/>
      <c r="AK93" s="863"/>
    </row>
    <row r="94" spans="1:37" hidden="1">
      <c r="A94" s="871"/>
      <c r="B94" s="847" t="s">
        <v>31</v>
      </c>
      <c r="C94" s="864" t="s">
        <v>20</v>
      </c>
      <c r="D94" s="403" t="s">
        <v>21</v>
      </c>
      <c r="E94" s="866"/>
      <c r="F94" s="867"/>
      <c r="G94" s="867"/>
      <c r="H94" s="867"/>
      <c r="I94" s="867"/>
      <c r="J94" s="867"/>
      <c r="K94" s="867"/>
      <c r="L94" s="867"/>
      <c r="M94" s="867"/>
      <c r="N94" s="867"/>
      <c r="O94" s="862">
        <v>0.98</v>
      </c>
      <c r="P94" s="862">
        <v>0.95</v>
      </c>
      <c r="Q94" s="862">
        <v>0.93</v>
      </c>
      <c r="R94" s="862">
        <v>0.91</v>
      </c>
      <c r="S94" s="862">
        <v>0.9</v>
      </c>
      <c r="T94" s="862">
        <v>0.89</v>
      </c>
      <c r="U94" s="862">
        <v>0.89</v>
      </c>
      <c r="V94" s="862">
        <f>IF(F94=F60,0,1)</f>
        <v>0</v>
      </c>
      <c r="W94" s="862">
        <f t="shared" ref="W94" si="376">IF(G94=G60,0,1)</f>
        <v>0</v>
      </c>
      <c r="X94" s="862">
        <f t="shared" ref="X94" si="377">IF(H94=H60,0,1)</f>
        <v>0</v>
      </c>
      <c r="Y94" s="862">
        <f t="shared" ref="Y94" si="378">IF(I94=I60,0,1)</f>
        <v>0</v>
      </c>
      <c r="Z94" s="862">
        <f t="shared" ref="Z94" si="379">IF(J94=J60,0,1)</f>
        <v>0</v>
      </c>
      <c r="AA94" s="862">
        <f t="shared" ref="AA94" si="380">IF(K94=K60,0,1)</f>
        <v>0</v>
      </c>
      <c r="AB94" s="862">
        <f t="shared" ref="AB94" si="381">IF(L94=L60,0,1)</f>
        <v>0</v>
      </c>
      <c r="AC94" s="862">
        <f t="shared" ref="AC94" si="382">IF(M94=M60,0,1)</f>
        <v>0</v>
      </c>
      <c r="AD94" s="862">
        <f t="shared" ref="AD94" si="383">IF(N94=N60,0,1)</f>
        <v>0</v>
      </c>
      <c r="AE94" s="862">
        <f t="shared" ref="AE94" si="384">IF(O94=O60,0,1)</f>
        <v>0</v>
      </c>
      <c r="AF94" s="862">
        <f t="shared" ref="AF94" si="385">IF(P94=P60,0,1)</f>
        <v>0</v>
      </c>
      <c r="AG94" s="862">
        <f t="shared" ref="AG94" si="386">IF(Q94=Q60,0,1)</f>
        <v>0</v>
      </c>
      <c r="AH94" s="862">
        <f t="shared" ref="AH94" si="387">IF(R94=R60,0,1)</f>
        <v>0</v>
      </c>
      <c r="AI94" s="862">
        <f t="shared" ref="AI94" si="388">IF(S94=S60,0,1)</f>
        <v>0</v>
      </c>
      <c r="AJ94" s="862">
        <f t="shared" ref="AJ94" si="389">IF(T94=T60,0,1)</f>
        <v>0</v>
      </c>
      <c r="AK94" s="862">
        <f t="shared" ref="AK94" si="390">IF(U94=U60,0,1)</f>
        <v>0</v>
      </c>
    </row>
    <row r="95" spans="1:37" hidden="1">
      <c r="A95" s="871"/>
      <c r="B95" s="846"/>
      <c r="C95" s="865"/>
      <c r="D95" s="404" t="s">
        <v>22</v>
      </c>
      <c r="E95" s="866"/>
      <c r="F95" s="867"/>
      <c r="G95" s="867"/>
      <c r="H95" s="867"/>
      <c r="I95" s="867"/>
      <c r="J95" s="867"/>
      <c r="K95" s="867"/>
      <c r="L95" s="867"/>
      <c r="M95" s="867"/>
      <c r="N95" s="867"/>
      <c r="O95" s="863"/>
      <c r="P95" s="863"/>
      <c r="Q95" s="863"/>
      <c r="R95" s="863"/>
      <c r="S95" s="863"/>
      <c r="T95" s="863"/>
      <c r="U95" s="863"/>
      <c r="V95" s="863"/>
      <c r="W95" s="863"/>
      <c r="X95" s="863"/>
      <c r="Y95" s="863"/>
      <c r="Z95" s="863"/>
      <c r="AA95" s="863"/>
      <c r="AB95" s="863"/>
      <c r="AC95" s="863"/>
      <c r="AD95" s="863"/>
      <c r="AE95" s="863"/>
      <c r="AF95" s="863"/>
      <c r="AG95" s="863"/>
      <c r="AH95" s="863"/>
      <c r="AI95" s="863"/>
      <c r="AJ95" s="863"/>
      <c r="AK95" s="863"/>
    </row>
    <row r="96" spans="1:37" hidden="1">
      <c r="A96" s="871"/>
      <c r="B96" s="847" t="s">
        <v>32</v>
      </c>
      <c r="C96" s="864" t="s">
        <v>20</v>
      </c>
      <c r="D96" s="403" t="s">
        <v>21</v>
      </c>
      <c r="E96" s="866"/>
      <c r="F96" s="867"/>
      <c r="G96" s="867"/>
      <c r="H96" s="867"/>
      <c r="I96" s="867"/>
      <c r="J96" s="867"/>
      <c r="K96" s="867"/>
      <c r="L96" s="867"/>
      <c r="M96" s="867"/>
      <c r="N96" s="867"/>
      <c r="O96" s="867"/>
      <c r="P96" s="862">
        <v>0.97</v>
      </c>
      <c r="Q96" s="862">
        <v>0.95</v>
      </c>
      <c r="R96" s="862">
        <v>0.93</v>
      </c>
      <c r="S96" s="862">
        <v>0.92</v>
      </c>
      <c r="T96" s="862">
        <v>0.91</v>
      </c>
      <c r="U96" s="862">
        <v>0.9</v>
      </c>
      <c r="V96" s="862">
        <f>IF(F96=F62,0,1)</f>
        <v>0</v>
      </c>
      <c r="W96" s="862">
        <f t="shared" ref="W96" si="391">IF(G96=G62,0,1)</f>
        <v>0</v>
      </c>
      <c r="X96" s="862">
        <f t="shared" ref="X96" si="392">IF(H96=H62,0,1)</f>
        <v>0</v>
      </c>
      <c r="Y96" s="862">
        <f t="shared" ref="Y96" si="393">IF(I96=I62,0,1)</f>
        <v>0</v>
      </c>
      <c r="Z96" s="862">
        <f t="shared" ref="Z96" si="394">IF(J96=J62,0,1)</f>
        <v>0</v>
      </c>
      <c r="AA96" s="862">
        <f t="shared" ref="AA96" si="395">IF(K96=K62,0,1)</f>
        <v>0</v>
      </c>
      <c r="AB96" s="862">
        <f t="shared" ref="AB96" si="396">IF(L96=L62,0,1)</f>
        <v>0</v>
      </c>
      <c r="AC96" s="862">
        <f t="shared" ref="AC96" si="397">IF(M96=M62,0,1)</f>
        <v>0</v>
      </c>
      <c r="AD96" s="862">
        <f t="shared" ref="AD96" si="398">IF(N96=N62,0,1)</f>
        <v>0</v>
      </c>
      <c r="AE96" s="862">
        <f t="shared" ref="AE96" si="399">IF(O96=O62,0,1)</f>
        <v>0</v>
      </c>
      <c r="AF96" s="862">
        <f t="shared" ref="AF96" si="400">IF(P96=P62,0,1)</f>
        <v>0</v>
      </c>
      <c r="AG96" s="862">
        <f t="shared" ref="AG96" si="401">IF(Q96=Q62,0,1)</f>
        <v>0</v>
      </c>
      <c r="AH96" s="862">
        <f t="shared" ref="AH96" si="402">IF(R96=R62,0,1)</f>
        <v>0</v>
      </c>
      <c r="AI96" s="862">
        <f t="shared" ref="AI96" si="403">IF(S96=S62,0,1)</f>
        <v>0</v>
      </c>
      <c r="AJ96" s="862">
        <f t="shared" ref="AJ96" si="404">IF(T96=T62,0,1)</f>
        <v>0</v>
      </c>
      <c r="AK96" s="862">
        <f t="shared" ref="AK96" si="405">IF(U96=U62,0,1)</f>
        <v>0</v>
      </c>
    </row>
    <row r="97" spans="1:37" hidden="1">
      <c r="A97" s="871"/>
      <c r="B97" s="846"/>
      <c r="C97" s="865"/>
      <c r="D97" s="404" t="s">
        <v>22</v>
      </c>
      <c r="E97" s="866"/>
      <c r="F97" s="867"/>
      <c r="G97" s="867"/>
      <c r="H97" s="867"/>
      <c r="I97" s="867"/>
      <c r="J97" s="867"/>
      <c r="K97" s="867"/>
      <c r="L97" s="867"/>
      <c r="M97" s="867"/>
      <c r="N97" s="867"/>
      <c r="O97" s="867"/>
      <c r="P97" s="863"/>
      <c r="Q97" s="863"/>
      <c r="R97" s="863"/>
      <c r="S97" s="863"/>
      <c r="T97" s="863"/>
      <c r="U97" s="863"/>
      <c r="V97" s="863"/>
      <c r="W97" s="863"/>
      <c r="X97" s="863"/>
      <c r="Y97" s="863"/>
      <c r="Z97" s="863"/>
      <c r="AA97" s="863"/>
      <c r="AB97" s="863"/>
      <c r="AC97" s="863"/>
      <c r="AD97" s="863"/>
      <c r="AE97" s="863"/>
      <c r="AF97" s="863"/>
      <c r="AG97" s="863"/>
      <c r="AH97" s="863"/>
      <c r="AI97" s="863"/>
      <c r="AJ97" s="863"/>
      <c r="AK97" s="863"/>
    </row>
    <row r="98" spans="1:37" hidden="1">
      <c r="A98" s="871"/>
      <c r="B98" s="847" t="s">
        <v>33</v>
      </c>
      <c r="C98" s="864" t="s">
        <v>20</v>
      </c>
      <c r="D98" s="403" t="s">
        <v>21</v>
      </c>
      <c r="E98" s="866"/>
      <c r="F98" s="867"/>
      <c r="G98" s="867"/>
      <c r="H98" s="867"/>
      <c r="I98" s="867"/>
      <c r="J98" s="867"/>
      <c r="K98" s="867"/>
      <c r="L98" s="867"/>
      <c r="M98" s="867"/>
      <c r="N98" s="867"/>
      <c r="O98" s="867"/>
      <c r="P98" s="867"/>
      <c r="Q98" s="862">
        <v>0.98</v>
      </c>
      <c r="R98" s="862">
        <v>0.96</v>
      </c>
      <c r="S98" s="862">
        <v>0.95</v>
      </c>
      <c r="T98" s="862">
        <v>0.94</v>
      </c>
      <c r="U98" s="862">
        <v>0.93</v>
      </c>
      <c r="V98" s="862">
        <f>IF(F98=F64,0,1)</f>
        <v>0</v>
      </c>
      <c r="W98" s="862">
        <f t="shared" ref="W98" si="406">IF(G98=G64,0,1)</f>
        <v>0</v>
      </c>
      <c r="X98" s="862">
        <f t="shared" ref="X98" si="407">IF(H98=H64,0,1)</f>
        <v>0</v>
      </c>
      <c r="Y98" s="862">
        <f t="shared" ref="Y98" si="408">IF(I98=I64,0,1)</f>
        <v>0</v>
      </c>
      <c r="Z98" s="862">
        <f t="shared" ref="Z98" si="409">IF(J98=J64,0,1)</f>
        <v>0</v>
      </c>
      <c r="AA98" s="862">
        <f t="shared" ref="AA98" si="410">IF(K98=K64,0,1)</f>
        <v>0</v>
      </c>
      <c r="AB98" s="862">
        <f t="shared" ref="AB98" si="411">IF(L98=L64,0,1)</f>
        <v>0</v>
      </c>
      <c r="AC98" s="862">
        <f t="shared" ref="AC98" si="412">IF(M98=M64,0,1)</f>
        <v>0</v>
      </c>
      <c r="AD98" s="862">
        <f t="shared" ref="AD98" si="413">IF(N98=N64,0,1)</f>
        <v>0</v>
      </c>
      <c r="AE98" s="862">
        <f t="shared" ref="AE98" si="414">IF(O98=O64,0,1)</f>
        <v>0</v>
      </c>
      <c r="AF98" s="862">
        <f t="shared" ref="AF98" si="415">IF(P98=P64,0,1)</f>
        <v>0</v>
      </c>
      <c r="AG98" s="862">
        <f t="shared" ref="AG98" si="416">IF(Q98=Q64,0,1)</f>
        <v>0</v>
      </c>
      <c r="AH98" s="862">
        <f t="shared" ref="AH98" si="417">IF(R98=R64,0,1)</f>
        <v>0</v>
      </c>
      <c r="AI98" s="862">
        <f t="shared" ref="AI98" si="418">IF(S98=S64,0,1)</f>
        <v>0</v>
      </c>
      <c r="AJ98" s="862">
        <f t="shared" ref="AJ98" si="419">IF(T98=T64,0,1)</f>
        <v>0</v>
      </c>
      <c r="AK98" s="862">
        <f t="shared" ref="AK98" si="420">IF(U98=U64,0,1)</f>
        <v>0</v>
      </c>
    </row>
    <row r="99" spans="1:37" hidden="1">
      <c r="A99" s="871"/>
      <c r="B99" s="846"/>
      <c r="C99" s="865"/>
      <c r="D99" s="404" t="s">
        <v>22</v>
      </c>
      <c r="E99" s="866"/>
      <c r="F99" s="867"/>
      <c r="G99" s="867"/>
      <c r="H99" s="867"/>
      <c r="I99" s="867"/>
      <c r="J99" s="867"/>
      <c r="K99" s="867"/>
      <c r="L99" s="867"/>
      <c r="M99" s="867"/>
      <c r="N99" s="867"/>
      <c r="O99" s="867"/>
      <c r="P99" s="867"/>
      <c r="Q99" s="863"/>
      <c r="R99" s="863"/>
      <c r="S99" s="863"/>
      <c r="T99" s="863"/>
      <c r="U99" s="863"/>
      <c r="V99" s="863"/>
      <c r="W99" s="863"/>
      <c r="X99" s="863"/>
      <c r="Y99" s="863"/>
      <c r="Z99" s="863"/>
      <c r="AA99" s="863"/>
      <c r="AB99" s="863"/>
      <c r="AC99" s="863"/>
      <c r="AD99" s="863"/>
      <c r="AE99" s="863"/>
      <c r="AF99" s="863"/>
      <c r="AG99" s="863"/>
      <c r="AH99" s="863"/>
      <c r="AI99" s="863"/>
      <c r="AJ99" s="863"/>
      <c r="AK99" s="863"/>
    </row>
    <row r="100" spans="1:37" hidden="1">
      <c r="A100" s="871"/>
      <c r="B100" s="847" t="s">
        <v>34</v>
      </c>
      <c r="C100" s="864" t="s">
        <v>20</v>
      </c>
      <c r="D100" s="403" t="s">
        <v>21</v>
      </c>
      <c r="E100" s="866"/>
      <c r="F100" s="867"/>
      <c r="G100" s="867"/>
      <c r="H100" s="867"/>
      <c r="I100" s="867"/>
      <c r="J100" s="867"/>
      <c r="K100" s="867"/>
      <c r="L100" s="867"/>
      <c r="M100" s="867"/>
      <c r="N100" s="867"/>
      <c r="O100" s="867"/>
      <c r="P100" s="867"/>
      <c r="Q100" s="867"/>
      <c r="R100" s="862">
        <v>0.98</v>
      </c>
      <c r="S100" s="862">
        <v>0.97</v>
      </c>
      <c r="T100" s="862">
        <v>0.96</v>
      </c>
      <c r="U100" s="862">
        <v>0.95</v>
      </c>
      <c r="V100" s="862">
        <f>IF(F100=F66,0,1)</f>
        <v>0</v>
      </c>
      <c r="W100" s="862">
        <f t="shared" ref="W100" si="421">IF(G100=G66,0,1)</f>
        <v>0</v>
      </c>
      <c r="X100" s="862">
        <f t="shared" ref="X100" si="422">IF(H100=H66,0,1)</f>
        <v>0</v>
      </c>
      <c r="Y100" s="862">
        <f t="shared" ref="Y100" si="423">IF(I100=I66,0,1)</f>
        <v>0</v>
      </c>
      <c r="Z100" s="862">
        <f t="shared" ref="Z100" si="424">IF(J100=J66,0,1)</f>
        <v>0</v>
      </c>
      <c r="AA100" s="862">
        <f t="shared" ref="AA100" si="425">IF(K100=K66,0,1)</f>
        <v>0</v>
      </c>
      <c r="AB100" s="862">
        <f t="shared" ref="AB100" si="426">IF(L100=L66,0,1)</f>
        <v>0</v>
      </c>
      <c r="AC100" s="862">
        <f t="shared" ref="AC100" si="427">IF(M100=M66,0,1)</f>
        <v>0</v>
      </c>
      <c r="AD100" s="862">
        <f t="shared" ref="AD100" si="428">IF(N100=N66,0,1)</f>
        <v>0</v>
      </c>
      <c r="AE100" s="862">
        <f t="shared" ref="AE100" si="429">IF(O100=O66,0,1)</f>
        <v>0</v>
      </c>
      <c r="AF100" s="862">
        <f t="shared" ref="AF100" si="430">IF(P100=P66,0,1)</f>
        <v>0</v>
      </c>
      <c r="AG100" s="862">
        <f t="shared" ref="AG100" si="431">IF(Q100=Q66,0,1)</f>
        <v>0</v>
      </c>
      <c r="AH100" s="862">
        <f t="shared" ref="AH100" si="432">IF(R100=R66,0,1)</f>
        <v>0</v>
      </c>
      <c r="AI100" s="862">
        <f t="shared" ref="AI100" si="433">IF(S100=S66,0,1)</f>
        <v>0</v>
      </c>
      <c r="AJ100" s="862">
        <f t="shared" ref="AJ100" si="434">IF(T100=T66,0,1)</f>
        <v>0</v>
      </c>
      <c r="AK100" s="862">
        <f t="shared" ref="AK100" si="435">IF(U100=U66,0,1)</f>
        <v>0</v>
      </c>
    </row>
    <row r="101" spans="1:37" hidden="1">
      <c r="A101" s="871"/>
      <c r="B101" s="846"/>
      <c r="C101" s="865"/>
      <c r="D101" s="404" t="s">
        <v>22</v>
      </c>
      <c r="E101" s="866"/>
      <c r="F101" s="867"/>
      <c r="G101" s="867"/>
      <c r="H101" s="867"/>
      <c r="I101" s="867"/>
      <c r="J101" s="867"/>
      <c r="K101" s="867"/>
      <c r="L101" s="867"/>
      <c r="M101" s="867"/>
      <c r="N101" s="867"/>
      <c r="O101" s="867"/>
      <c r="P101" s="867"/>
      <c r="Q101" s="867"/>
      <c r="R101" s="863"/>
      <c r="S101" s="863"/>
      <c r="T101" s="863"/>
      <c r="U101" s="863"/>
      <c r="V101" s="863"/>
      <c r="W101" s="863"/>
      <c r="X101" s="863"/>
      <c r="Y101" s="863"/>
      <c r="Z101" s="863"/>
      <c r="AA101" s="863"/>
      <c r="AB101" s="863"/>
      <c r="AC101" s="863"/>
      <c r="AD101" s="863"/>
      <c r="AE101" s="863"/>
      <c r="AF101" s="863"/>
      <c r="AG101" s="863"/>
      <c r="AH101" s="863"/>
      <c r="AI101" s="863"/>
      <c r="AJ101" s="863"/>
      <c r="AK101" s="863"/>
    </row>
    <row r="102" spans="1:37" hidden="1">
      <c r="A102" s="871"/>
      <c r="B102" s="847" t="s">
        <v>35</v>
      </c>
      <c r="C102" s="864" t="s">
        <v>20</v>
      </c>
      <c r="D102" s="403" t="s">
        <v>21</v>
      </c>
      <c r="E102" s="866"/>
      <c r="F102" s="867"/>
      <c r="G102" s="867"/>
      <c r="H102" s="867"/>
      <c r="I102" s="867"/>
      <c r="J102" s="867"/>
      <c r="K102" s="867"/>
      <c r="L102" s="867"/>
      <c r="M102" s="867"/>
      <c r="N102" s="867"/>
      <c r="O102" s="867"/>
      <c r="P102" s="867"/>
      <c r="Q102" s="867"/>
      <c r="R102" s="867"/>
      <c r="S102" s="862">
        <v>0.99</v>
      </c>
      <c r="T102" s="862">
        <v>0.98</v>
      </c>
      <c r="U102" s="862">
        <v>0.97</v>
      </c>
      <c r="V102" s="862">
        <f>IF(F102=F68,0,1)</f>
        <v>0</v>
      </c>
      <c r="W102" s="862">
        <f t="shared" ref="W102" si="436">IF(G102=G68,0,1)</f>
        <v>0</v>
      </c>
      <c r="X102" s="862">
        <f t="shared" ref="X102" si="437">IF(H102=H68,0,1)</f>
        <v>0</v>
      </c>
      <c r="Y102" s="862">
        <f t="shared" ref="Y102" si="438">IF(I102=I68,0,1)</f>
        <v>0</v>
      </c>
      <c r="Z102" s="862">
        <f t="shared" ref="Z102" si="439">IF(J102=J68,0,1)</f>
        <v>0</v>
      </c>
      <c r="AA102" s="862">
        <f t="shared" ref="AA102" si="440">IF(K102=K68,0,1)</f>
        <v>0</v>
      </c>
      <c r="AB102" s="862">
        <f t="shared" ref="AB102" si="441">IF(L102=L68,0,1)</f>
        <v>0</v>
      </c>
      <c r="AC102" s="862">
        <f t="shared" ref="AC102" si="442">IF(M102=M68,0,1)</f>
        <v>0</v>
      </c>
      <c r="AD102" s="862">
        <f t="shared" ref="AD102" si="443">IF(N102=N68,0,1)</f>
        <v>0</v>
      </c>
      <c r="AE102" s="862">
        <f t="shared" ref="AE102" si="444">IF(O102=O68,0,1)</f>
        <v>0</v>
      </c>
      <c r="AF102" s="862">
        <f t="shared" ref="AF102" si="445">IF(P102=P68,0,1)</f>
        <v>0</v>
      </c>
      <c r="AG102" s="862">
        <f t="shared" ref="AG102" si="446">IF(Q102=Q68,0,1)</f>
        <v>0</v>
      </c>
      <c r="AH102" s="862">
        <f t="shared" ref="AH102" si="447">IF(R102=R68,0,1)</f>
        <v>0</v>
      </c>
      <c r="AI102" s="862">
        <f t="shared" ref="AI102" si="448">IF(S102=S68,0,1)</f>
        <v>0</v>
      </c>
      <c r="AJ102" s="862">
        <f t="shared" ref="AJ102" si="449">IF(T102=T68,0,1)</f>
        <v>0</v>
      </c>
      <c r="AK102" s="862">
        <f t="shared" ref="AK102" si="450">IF(U102=U68,0,1)</f>
        <v>0</v>
      </c>
    </row>
    <row r="103" spans="1:37" hidden="1">
      <c r="A103" s="871"/>
      <c r="B103" s="846"/>
      <c r="C103" s="865"/>
      <c r="D103" s="404" t="s">
        <v>22</v>
      </c>
      <c r="E103" s="866"/>
      <c r="F103" s="867"/>
      <c r="G103" s="867"/>
      <c r="H103" s="867"/>
      <c r="I103" s="867"/>
      <c r="J103" s="867"/>
      <c r="K103" s="867"/>
      <c r="L103" s="867"/>
      <c r="M103" s="867"/>
      <c r="N103" s="867"/>
      <c r="O103" s="867"/>
      <c r="P103" s="867"/>
      <c r="Q103" s="867"/>
      <c r="R103" s="867"/>
      <c r="S103" s="863"/>
      <c r="T103" s="863"/>
      <c r="U103" s="863"/>
      <c r="V103" s="863"/>
      <c r="W103" s="863"/>
      <c r="X103" s="863"/>
      <c r="Y103" s="863"/>
      <c r="Z103" s="863"/>
      <c r="AA103" s="863"/>
      <c r="AB103" s="863"/>
      <c r="AC103" s="863"/>
      <c r="AD103" s="863"/>
      <c r="AE103" s="863"/>
      <c r="AF103" s="863"/>
      <c r="AG103" s="863"/>
      <c r="AH103" s="863"/>
      <c r="AI103" s="863"/>
      <c r="AJ103" s="863"/>
      <c r="AK103" s="863"/>
    </row>
    <row r="104" spans="1:37" hidden="1">
      <c r="A104" s="871"/>
      <c r="B104" s="847" t="s">
        <v>36</v>
      </c>
      <c r="C104" s="864" t="s">
        <v>20</v>
      </c>
      <c r="D104" s="403" t="s">
        <v>21</v>
      </c>
      <c r="E104" s="866"/>
      <c r="F104" s="867"/>
      <c r="G104" s="867"/>
      <c r="H104" s="867"/>
      <c r="I104" s="867"/>
      <c r="J104" s="867"/>
      <c r="K104" s="867"/>
      <c r="L104" s="867"/>
      <c r="M104" s="867"/>
      <c r="N104" s="867"/>
      <c r="O104" s="867"/>
      <c r="P104" s="867"/>
      <c r="Q104" s="867"/>
      <c r="R104" s="867"/>
      <c r="S104" s="867"/>
      <c r="T104" s="862">
        <v>0.99</v>
      </c>
      <c r="U104" s="862">
        <v>0.98</v>
      </c>
      <c r="V104" s="862">
        <f>IF(F104=F70,0,1)</f>
        <v>0</v>
      </c>
      <c r="W104" s="862">
        <f t="shared" ref="W104" si="451">IF(G104=G70,0,1)</f>
        <v>0</v>
      </c>
      <c r="X104" s="862">
        <f t="shared" ref="X104" si="452">IF(H104=H70,0,1)</f>
        <v>0</v>
      </c>
      <c r="Y104" s="862">
        <f t="shared" ref="Y104" si="453">IF(I104=I70,0,1)</f>
        <v>0</v>
      </c>
      <c r="Z104" s="862">
        <f t="shared" ref="Z104" si="454">IF(J104=J70,0,1)</f>
        <v>0</v>
      </c>
      <c r="AA104" s="862">
        <f t="shared" ref="AA104" si="455">IF(K104=K70,0,1)</f>
        <v>0</v>
      </c>
      <c r="AB104" s="862">
        <f t="shared" ref="AB104" si="456">IF(L104=L70,0,1)</f>
        <v>0</v>
      </c>
      <c r="AC104" s="862">
        <f t="shared" ref="AC104" si="457">IF(M104=M70,0,1)</f>
        <v>0</v>
      </c>
      <c r="AD104" s="862">
        <f t="shared" ref="AD104" si="458">IF(N104=N70,0,1)</f>
        <v>0</v>
      </c>
      <c r="AE104" s="862">
        <f t="shared" ref="AE104" si="459">IF(O104=O70,0,1)</f>
        <v>0</v>
      </c>
      <c r="AF104" s="862">
        <f t="shared" ref="AF104" si="460">IF(P104=P70,0,1)</f>
        <v>0</v>
      </c>
      <c r="AG104" s="862">
        <f t="shared" ref="AG104" si="461">IF(Q104=Q70,0,1)</f>
        <v>0</v>
      </c>
      <c r="AH104" s="862">
        <f t="shared" ref="AH104" si="462">IF(R104=R70,0,1)</f>
        <v>0</v>
      </c>
      <c r="AI104" s="862">
        <f t="shared" ref="AI104" si="463">IF(S104=S70,0,1)</f>
        <v>0</v>
      </c>
      <c r="AJ104" s="862">
        <f t="shared" ref="AJ104" si="464">IF(T104=T70,0,1)</f>
        <v>0</v>
      </c>
      <c r="AK104" s="862">
        <f t="shared" ref="AK104" si="465">IF(U104=U70,0,1)</f>
        <v>0</v>
      </c>
    </row>
    <row r="105" spans="1:37" hidden="1">
      <c r="A105" s="871"/>
      <c r="B105" s="846"/>
      <c r="C105" s="865"/>
      <c r="D105" s="404" t="s">
        <v>22</v>
      </c>
      <c r="E105" s="866"/>
      <c r="F105" s="867"/>
      <c r="G105" s="867"/>
      <c r="H105" s="867"/>
      <c r="I105" s="867"/>
      <c r="J105" s="867"/>
      <c r="K105" s="867"/>
      <c r="L105" s="867"/>
      <c r="M105" s="867"/>
      <c r="N105" s="867"/>
      <c r="O105" s="867"/>
      <c r="P105" s="867"/>
      <c r="Q105" s="867"/>
      <c r="R105" s="867"/>
      <c r="S105" s="867"/>
      <c r="T105" s="863"/>
      <c r="U105" s="863"/>
      <c r="V105" s="863"/>
      <c r="W105" s="863"/>
      <c r="X105" s="863"/>
      <c r="Y105" s="863"/>
      <c r="Z105" s="863"/>
      <c r="AA105" s="863"/>
      <c r="AB105" s="863"/>
      <c r="AC105" s="863"/>
      <c r="AD105" s="863"/>
      <c r="AE105" s="863"/>
      <c r="AF105" s="863"/>
      <c r="AG105" s="863"/>
      <c r="AH105" s="863"/>
      <c r="AI105" s="863"/>
      <c r="AJ105" s="863"/>
      <c r="AK105" s="863"/>
    </row>
    <row r="106" spans="1:37" hidden="1">
      <c r="A106" s="871"/>
      <c r="B106" s="847" t="s">
        <v>37</v>
      </c>
      <c r="C106" s="864" t="s">
        <v>20</v>
      </c>
      <c r="D106" s="403" t="s">
        <v>21</v>
      </c>
      <c r="E106" s="866"/>
      <c r="F106" s="867"/>
      <c r="G106" s="867"/>
      <c r="H106" s="867"/>
      <c r="I106" s="867"/>
      <c r="J106" s="867"/>
      <c r="K106" s="867"/>
      <c r="L106" s="867"/>
      <c r="M106" s="867"/>
      <c r="N106" s="867"/>
      <c r="O106" s="867"/>
      <c r="P106" s="867"/>
      <c r="Q106" s="867"/>
      <c r="R106" s="867"/>
      <c r="S106" s="867"/>
      <c r="T106" s="867"/>
      <c r="U106" s="862">
        <v>0.99</v>
      </c>
      <c r="V106" s="862">
        <f>IF(F106=F72,0,1)</f>
        <v>0</v>
      </c>
      <c r="W106" s="862">
        <f t="shared" ref="W106" si="466">IF(G106=G72,0,1)</f>
        <v>0</v>
      </c>
      <c r="X106" s="862">
        <f t="shared" ref="X106" si="467">IF(H106=H72,0,1)</f>
        <v>0</v>
      </c>
      <c r="Y106" s="862">
        <f t="shared" ref="Y106" si="468">IF(I106=I72,0,1)</f>
        <v>0</v>
      </c>
      <c r="Z106" s="862">
        <f t="shared" ref="Z106" si="469">IF(J106=J72,0,1)</f>
        <v>0</v>
      </c>
      <c r="AA106" s="862">
        <f t="shared" ref="AA106" si="470">IF(K106=K72,0,1)</f>
        <v>0</v>
      </c>
      <c r="AB106" s="862">
        <f t="shared" ref="AB106" si="471">IF(L106=L72,0,1)</f>
        <v>0</v>
      </c>
      <c r="AC106" s="862">
        <f t="shared" ref="AC106" si="472">IF(M106=M72,0,1)</f>
        <v>0</v>
      </c>
      <c r="AD106" s="862">
        <f t="shared" ref="AD106" si="473">IF(N106=N72,0,1)</f>
        <v>0</v>
      </c>
      <c r="AE106" s="862">
        <f t="shared" ref="AE106" si="474">IF(O106=O72,0,1)</f>
        <v>0</v>
      </c>
      <c r="AF106" s="862">
        <f t="shared" ref="AF106" si="475">IF(P106=P72,0,1)</f>
        <v>0</v>
      </c>
      <c r="AG106" s="862">
        <f t="shared" ref="AG106" si="476">IF(Q106=Q72,0,1)</f>
        <v>0</v>
      </c>
      <c r="AH106" s="862">
        <f t="shared" ref="AH106" si="477">IF(R106=R72,0,1)</f>
        <v>0</v>
      </c>
      <c r="AI106" s="862">
        <f t="shared" ref="AI106" si="478">IF(S106=S72,0,1)</f>
        <v>0</v>
      </c>
      <c r="AJ106" s="862">
        <f t="shared" ref="AJ106" si="479">IF(T106=T72,0,1)</f>
        <v>0</v>
      </c>
      <c r="AK106" s="862">
        <f t="shared" ref="AK106" si="480">IF(U106=U72,0,1)</f>
        <v>0</v>
      </c>
    </row>
    <row r="107" spans="1:37" hidden="1">
      <c r="A107" s="871"/>
      <c r="B107" s="846"/>
      <c r="C107" s="865"/>
      <c r="D107" s="404" t="s">
        <v>22</v>
      </c>
      <c r="E107" s="866"/>
      <c r="F107" s="867"/>
      <c r="G107" s="867"/>
      <c r="H107" s="867"/>
      <c r="I107" s="867"/>
      <c r="J107" s="867"/>
      <c r="K107" s="867"/>
      <c r="L107" s="867"/>
      <c r="M107" s="867"/>
      <c r="N107" s="867"/>
      <c r="O107" s="867"/>
      <c r="P107" s="867"/>
      <c r="Q107" s="867"/>
      <c r="R107" s="867"/>
      <c r="S107" s="867"/>
      <c r="T107" s="867"/>
      <c r="U107" s="863"/>
      <c r="V107" s="863"/>
      <c r="W107" s="863"/>
      <c r="X107" s="863"/>
      <c r="Y107" s="863"/>
      <c r="Z107" s="863"/>
      <c r="AA107" s="863"/>
      <c r="AB107" s="863"/>
      <c r="AC107" s="863"/>
      <c r="AD107" s="863"/>
      <c r="AE107" s="863"/>
      <c r="AF107" s="863"/>
      <c r="AG107" s="863"/>
      <c r="AH107" s="863"/>
      <c r="AI107" s="863"/>
      <c r="AJ107" s="863"/>
      <c r="AK107" s="863"/>
    </row>
    <row r="108" spans="1:37" hidden="1">
      <c r="A108" s="871"/>
      <c r="B108" s="847" t="s">
        <v>38</v>
      </c>
      <c r="C108" s="864" t="s">
        <v>20</v>
      </c>
      <c r="D108" s="403" t="s">
        <v>21</v>
      </c>
      <c r="E108" s="866"/>
      <c r="F108" s="867"/>
      <c r="G108" s="867"/>
      <c r="H108" s="867"/>
      <c r="I108" s="867"/>
      <c r="J108" s="867"/>
      <c r="K108" s="867"/>
      <c r="L108" s="867"/>
      <c r="M108" s="867"/>
      <c r="N108" s="867"/>
      <c r="O108" s="867"/>
      <c r="P108" s="867"/>
      <c r="Q108" s="867"/>
      <c r="R108" s="867"/>
      <c r="S108" s="867"/>
      <c r="T108" s="867"/>
      <c r="U108" s="869"/>
      <c r="V108" s="862">
        <f>IF(F108=F74,0,1)</f>
        <v>0</v>
      </c>
      <c r="W108" s="862">
        <f t="shared" ref="W108" si="481">IF(G108=G74,0,1)</f>
        <v>0</v>
      </c>
      <c r="X108" s="862">
        <f t="shared" ref="X108" si="482">IF(H108=H74,0,1)</f>
        <v>0</v>
      </c>
      <c r="Y108" s="862">
        <f t="shared" ref="Y108" si="483">IF(I108=I74,0,1)</f>
        <v>0</v>
      </c>
      <c r="Z108" s="862">
        <f t="shared" ref="Z108" si="484">IF(J108=J74,0,1)</f>
        <v>0</v>
      </c>
      <c r="AA108" s="862">
        <f t="shared" ref="AA108" si="485">IF(K108=K74,0,1)</f>
        <v>0</v>
      </c>
      <c r="AB108" s="862">
        <f t="shared" ref="AB108" si="486">IF(L108=L74,0,1)</f>
        <v>0</v>
      </c>
      <c r="AC108" s="862">
        <f t="shared" ref="AC108" si="487">IF(M108=M74,0,1)</f>
        <v>0</v>
      </c>
      <c r="AD108" s="862">
        <f t="shared" ref="AD108" si="488">IF(N108=N74,0,1)</f>
        <v>0</v>
      </c>
      <c r="AE108" s="862">
        <f t="shared" ref="AE108" si="489">IF(O108=O74,0,1)</f>
        <v>0</v>
      </c>
      <c r="AF108" s="862">
        <f t="shared" ref="AF108" si="490">IF(P108=P74,0,1)</f>
        <v>0</v>
      </c>
      <c r="AG108" s="862">
        <f t="shared" ref="AG108" si="491">IF(Q108=Q74,0,1)</f>
        <v>0</v>
      </c>
      <c r="AH108" s="862">
        <f t="shared" ref="AH108" si="492">IF(R108=R74,0,1)</f>
        <v>0</v>
      </c>
      <c r="AI108" s="862">
        <f t="shared" ref="AI108" si="493">IF(S108=S74,0,1)</f>
        <v>0</v>
      </c>
      <c r="AJ108" s="862">
        <f t="shared" ref="AJ108" si="494">IF(T108=T74,0,1)</f>
        <v>0</v>
      </c>
      <c r="AK108" s="862">
        <f t="shared" ref="AK108" si="495">IF(U108=U74,0,1)</f>
        <v>0</v>
      </c>
    </row>
    <row r="109" spans="1:37" hidden="1">
      <c r="A109" s="846"/>
      <c r="B109" s="846"/>
      <c r="C109" s="868"/>
      <c r="D109" s="404" t="s">
        <v>22</v>
      </c>
      <c r="E109" s="866"/>
      <c r="F109" s="867"/>
      <c r="G109" s="867"/>
      <c r="H109" s="867"/>
      <c r="I109" s="867"/>
      <c r="J109" s="867"/>
      <c r="K109" s="867"/>
      <c r="L109" s="867"/>
      <c r="M109" s="867"/>
      <c r="N109" s="867"/>
      <c r="O109" s="867"/>
      <c r="P109" s="867"/>
      <c r="Q109" s="867"/>
      <c r="R109" s="867"/>
      <c r="S109" s="867"/>
      <c r="T109" s="867"/>
      <c r="U109" s="870"/>
      <c r="V109" s="863"/>
      <c r="W109" s="863"/>
      <c r="X109" s="863"/>
      <c r="Y109" s="863"/>
      <c r="Z109" s="863"/>
      <c r="AA109" s="863"/>
      <c r="AB109" s="863"/>
      <c r="AC109" s="863"/>
      <c r="AD109" s="863"/>
      <c r="AE109" s="863"/>
      <c r="AF109" s="863"/>
      <c r="AG109" s="863"/>
      <c r="AH109" s="863"/>
      <c r="AI109" s="863"/>
      <c r="AJ109" s="863"/>
      <c r="AK109" s="863"/>
    </row>
    <row r="110" spans="1:37" hidden="1">
      <c r="A110" s="847" t="s">
        <v>41</v>
      </c>
      <c r="B110" s="847" t="s">
        <v>19</v>
      </c>
      <c r="C110" s="864" t="s">
        <v>20</v>
      </c>
      <c r="D110" s="403" t="s">
        <v>21</v>
      </c>
      <c r="E110" s="866"/>
      <c r="F110" s="862">
        <v>0.63</v>
      </c>
      <c r="G110" s="862">
        <v>0.5</v>
      </c>
      <c r="H110" s="862">
        <v>0.45</v>
      </c>
      <c r="I110" s="862">
        <v>0.4</v>
      </c>
      <c r="J110" s="862">
        <v>0.37</v>
      </c>
      <c r="K110" s="862">
        <v>0.36</v>
      </c>
      <c r="L110" s="862">
        <v>0.35</v>
      </c>
      <c r="M110" s="862">
        <v>0.34</v>
      </c>
      <c r="N110" s="862">
        <v>0.33</v>
      </c>
      <c r="O110" s="862">
        <v>0.33</v>
      </c>
      <c r="P110" s="862">
        <v>0.32</v>
      </c>
      <c r="Q110" s="862">
        <v>0.31</v>
      </c>
      <c r="R110" s="862">
        <v>0.3</v>
      </c>
      <c r="S110" s="862">
        <v>0.3</v>
      </c>
      <c r="T110" s="862">
        <v>0.3</v>
      </c>
      <c r="U110" s="862">
        <v>0.28999999999999998</v>
      </c>
      <c r="V110" s="862">
        <f>IF(F110=F76,0,1)</f>
        <v>0</v>
      </c>
      <c r="W110" s="862">
        <f t="shared" ref="W110" si="496">IF(G110=G76,0,1)</f>
        <v>0</v>
      </c>
      <c r="X110" s="862">
        <f t="shared" ref="X110" si="497">IF(H110=H76,0,1)</f>
        <v>0</v>
      </c>
      <c r="Y110" s="862">
        <f t="shared" ref="Y110" si="498">IF(I110=I76,0,1)</f>
        <v>0</v>
      </c>
      <c r="Z110" s="862">
        <f t="shared" ref="Z110" si="499">IF(J110=J76,0,1)</f>
        <v>0</v>
      </c>
      <c r="AA110" s="862">
        <f t="shared" ref="AA110" si="500">IF(K110=K76,0,1)</f>
        <v>0</v>
      </c>
      <c r="AB110" s="862">
        <f t="shared" ref="AB110" si="501">IF(L110=L76,0,1)</f>
        <v>0</v>
      </c>
      <c r="AC110" s="862">
        <f t="shared" ref="AC110" si="502">IF(M110=M76,0,1)</f>
        <v>0</v>
      </c>
      <c r="AD110" s="862">
        <f t="shared" ref="AD110" si="503">IF(N110=N76,0,1)</f>
        <v>0</v>
      </c>
      <c r="AE110" s="862">
        <f t="shared" ref="AE110" si="504">IF(O110=O76,0,1)</f>
        <v>1</v>
      </c>
      <c r="AF110" s="862">
        <f t="shared" ref="AF110" si="505">IF(P110=P76,0,1)</f>
        <v>1</v>
      </c>
      <c r="AG110" s="862">
        <f t="shared" ref="AG110" si="506">IF(Q110=Q76,0,1)</f>
        <v>0</v>
      </c>
      <c r="AH110" s="862">
        <f t="shared" ref="AH110" si="507">IF(R110=R76,0,1)</f>
        <v>0</v>
      </c>
      <c r="AI110" s="862">
        <f t="shared" ref="AI110" si="508">IF(S110=S76,0,1)</f>
        <v>0</v>
      </c>
      <c r="AJ110" s="862">
        <f t="shared" ref="AJ110" si="509">IF(T110=T76,0,1)</f>
        <v>1</v>
      </c>
      <c r="AK110" s="862">
        <f t="shared" ref="AK110" si="510">IF(U110=U76,0,1)</f>
        <v>0</v>
      </c>
    </row>
    <row r="111" spans="1:37" hidden="1">
      <c r="A111" s="871"/>
      <c r="B111" s="846"/>
      <c r="C111" s="865"/>
      <c r="D111" s="404" t="s">
        <v>22</v>
      </c>
      <c r="E111" s="866"/>
      <c r="F111" s="863"/>
      <c r="G111" s="863"/>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row>
    <row r="112" spans="1:37" hidden="1">
      <c r="A112" s="871"/>
      <c r="B112" s="847" t="s">
        <v>23</v>
      </c>
      <c r="C112" s="864" t="s">
        <v>20</v>
      </c>
      <c r="D112" s="403" t="s">
        <v>21</v>
      </c>
      <c r="E112" s="866"/>
      <c r="F112" s="867"/>
      <c r="G112" s="862">
        <v>0.79</v>
      </c>
      <c r="H112" s="862">
        <v>0.71</v>
      </c>
      <c r="I112" s="862">
        <v>0.64</v>
      </c>
      <c r="J112" s="862">
        <v>0.6</v>
      </c>
      <c r="K112" s="862">
        <v>0.56999999999999995</v>
      </c>
      <c r="L112" s="862">
        <v>0.55000000000000004</v>
      </c>
      <c r="M112" s="862">
        <v>0.54</v>
      </c>
      <c r="N112" s="862">
        <v>0.53</v>
      </c>
      <c r="O112" s="862">
        <v>0.52</v>
      </c>
      <c r="P112" s="862">
        <v>0.5</v>
      </c>
      <c r="Q112" s="862">
        <v>0.49</v>
      </c>
      <c r="R112" s="862">
        <v>0.48</v>
      </c>
      <c r="S112" s="862">
        <v>0.48</v>
      </c>
      <c r="T112" s="862">
        <v>0.47</v>
      </c>
      <c r="U112" s="862">
        <v>0.47</v>
      </c>
      <c r="V112" s="862">
        <f>IF(F112=F78,0,1)</f>
        <v>0</v>
      </c>
      <c r="W112" s="862">
        <f t="shared" ref="W112" si="511">IF(G112=G78,0,1)</f>
        <v>0</v>
      </c>
      <c r="X112" s="862">
        <f t="shared" ref="X112" si="512">IF(H112=H78,0,1)</f>
        <v>0</v>
      </c>
      <c r="Y112" s="862">
        <f t="shared" ref="Y112" si="513">IF(I112=I78,0,1)</f>
        <v>0</v>
      </c>
      <c r="Z112" s="862">
        <f t="shared" ref="Z112" si="514">IF(J112=J78,0,1)</f>
        <v>0</v>
      </c>
      <c r="AA112" s="862">
        <f t="shared" ref="AA112" si="515">IF(K112=K78,0,1)</f>
        <v>0</v>
      </c>
      <c r="AB112" s="862">
        <f t="shared" ref="AB112" si="516">IF(L112=L78,0,1)</f>
        <v>0</v>
      </c>
      <c r="AC112" s="862">
        <f t="shared" ref="AC112" si="517">IF(M112=M78,0,1)</f>
        <v>0</v>
      </c>
      <c r="AD112" s="862">
        <f t="shared" ref="AD112" si="518">IF(N112=N78,0,1)</f>
        <v>1</v>
      </c>
      <c r="AE112" s="862">
        <f t="shared" ref="AE112" si="519">IF(O112=O78,0,1)</f>
        <v>1</v>
      </c>
      <c r="AF112" s="862">
        <f t="shared" ref="AF112" si="520">IF(P112=P78,0,1)</f>
        <v>0</v>
      </c>
      <c r="AG112" s="862">
        <f t="shared" ref="AG112" si="521">IF(Q112=Q78,0,1)</f>
        <v>0</v>
      </c>
      <c r="AH112" s="862">
        <f t="shared" ref="AH112" si="522">IF(R112=R78,0,1)</f>
        <v>0</v>
      </c>
      <c r="AI112" s="862">
        <f t="shared" ref="AI112" si="523">IF(S112=S78,0,1)</f>
        <v>1</v>
      </c>
      <c r="AJ112" s="862">
        <f t="shared" ref="AJ112" si="524">IF(T112=T78,0,1)</f>
        <v>0</v>
      </c>
      <c r="AK112" s="862">
        <f t="shared" ref="AK112" si="525">IF(U112=U78,0,1)</f>
        <v>1</v>
      </c>
    </row>
    <row r="113" spans="1:37" hidden="1">
      <c r="A113" s="871"/>
      <c r="B113" s="846"/>
      <c r="C113" s="865"/>
      <c r="D113" s="404" t="s">
        <v>22</v>
      </c>
      <c r="E113" s="866"/>
      <c r="F113" s="867"/>
      <c r="G113" s="863"/>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row>
    <row r="114" spans="1:37" hidden="1">
      <c r="A114" s="871"/>
      <c r="B114" s="847" t="s">
        <v>24</v>
      </c>
      <c r="C114" s="864" t="s">
        <v>20</v>
      </c>
      <c r="D114" s="403" t="s">
        <v>21</v>
      </c>
      <c r="E114" s="866"/>
      <c r="F114" s="867"/>
      <c r="G114" s="867"/>
      <c r="H114" s="862">
        <v>0.9</v>
      </c>
      <c r="I114" s="862">
        <v>0.81</v>
      </c>
      <c r="J114" s="862">
        <v>0.75</v>
      </c>
      <c r="K114" s="862">
        <v>0.72</v>
      </c>
      <c r="L114" s="862">
        <v>0.7</v>
      </c>
      <c r="M114" s="862">
        <v>0.68</v>
      </c>
      <c r="N114" s="862">
        <v>0.67</v>
      </c>
      <c r="O114" s="862">
        <v>0.65</v>
      </c>
      <c r="P114" s="862">
        <v>0.63</v>
      </c>
      <c r="Q114" s="862">
        <v>0.62</v>
      </c>
      <c r="R114" s="862">
        <v>0.61</v>
      </c>
      <c r="S114" s="862">
        <v>0.6</v>
      </c>
      <c r="T114" s="862">
        <v>0.6</v>
      </c>
      <c r="U114" s="862">
        <v>0.59</v>
      </c>
      <c r="V114" s="862">
        <f>IF(F114=F80,0,1)</f>
        <v>0</v>
      </c>
      <c r="W114" s="862">
        <f t="shared" ref="W114" si="526">IF(G114=G80,0,1)</f>
        <v>0</v>
      </c>
      <c r="X114" s="862">
        <f t="shared" ref="X114" si="527">IF(H114=H80,0,1)</f>
        <v>0</v>
      </c>
      <c r="Y114" s="862">
        <f t="shared" ref="Y114" si="528">IF(I114=I80,0,1)</f>
        <v>0</v>
      </c>
      <c r="Z114" s="862">
        <f t="shared" ref="Z114" si="529">IF(J114=J80,0,1)</f>
        <v>0</v>
      </c>
      <c r="AA114" s="862">
        <f t="shared" ref="AA114" si="530">IF(K114=K80,0,1)</f>
        <v>0</v>
      </c>
      <c r="AB114" s="862">
        <f t="shared" ref="AB114" si="531">IF(L114=L80,0,1)</f>
        <v>0</v>
      </c>
      <c r="AC114" s="862">
        <f t="shared" ref="AC114" si="532">IF(M114=M80,0,1)</f>
        <v>0</v>
      </c>
      <c r="AD114" s="862">
        <f t="shared" ref="AD114" si="533">IF(N114=N80,0,1)</f>
        <v>1</v>
      </c>
      <c r="AE114" s="862">
        <f t="shared" ref="AE114" si="534">IF(O114=O80,0,1)</f>
        <v>0</v>
      </c>
      <c r="AF114" s="862">
        <f t="shared" ref="AF114" si="535">IF(P114=P80,0,1)</f>
        <v>0</v>
      </c>
      <c r="AG114" s="862">
        <f t="shared" ref="AG114" si="536">IF(Q114=Q80,0,1)</f>
        <v>1</v>
      </c>
      <c r="AH114" s="862">
        <f t="shared" ref="AH114" si="537">IF(R114=R80,0,1)</f>
        <v>1</v>
      </c>
      <c r="AI114" s="862">
        <f t="shared" ref="AI114" si="538">IF(S114=S80,0,1)</f>
        <v>0</v>
      </c>
      <c r="AJ114" s="862">
        <f t="shared" ref="AJ114" si="539">IF(T114=T80,0,1)</f>
        <v>1</v>
      </c>
      <c r="AK114" s="862">
        <f t="shared" ref="AK114" si="540">IF(U114=U80,0,1)</f>
        <v>1</v>
      </c>
    </row>
    <row r="115" spans="1:37" hidden="1">
      <c r="A115" s="871"/>
      <c r="B115" s="846"/>
      <c r="C115" s="865"/>
      <c r="D115" s="404" t="s">
        <v>22</v>
      </c>
      <c r="E115" s="866"/>
      <c r="F115" s="867"/>
      <c r="G115" s="867"/>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3"/>
      <c r="AG115" s="863"/>
      <c r="AH115" s="863"/>
      <c r="AI115" s="863"/>
      <c r="AJ115" s="863"/>
      <c r="AK115" s="863"/>
    </row>
    <row r="116" spans="1:37" hidden="1">
      <c r="A116" s="871"/>
      <c r="B116" s="847" t="s">
        <v>25</v>
      </c>
      <c r="C116" s="864" t="s">
        <v>20</v>
      </c>
      <c r="D116" s="403" t="s">
        <v>21</v>
      </c>
      <c r="E116" s="866"/>
      <c r="F116" s="867"/>
      <c r="G116" s="867"/>
      <c r="H116" s="867"/>
      <c r="I116" s="862">
        <v>0.9</v>
      </c>
      <c r="J116" s="862">
        <v>0.84</v>
      </c>
      <c r="K116" s="862">
        <v>0.8</v>
      </c>
      <c r="L116" s="862">
        <v>0.78</v>
      </c>
      <c r="M116" s="862">
        <v>0.76</v>
      </c>
      <c r="N116" s="862">
        <v>0.74</v>
      </c>
      <c r="O116" s="862">
        <v>0.73</v>
      </c>
      <c r="P116" s="862">
        <v>0.7</v>
      </c>
      <c r="Q116" s="862">
        <v>0.69</v>
      </c>
      <c r="R116" s="862">
        <v>0.68</v>
      </c>
      <c r="S116" s="862">
        <v>0.67</v>
      </c>
      <c r="T116" s="862">
        <v>0.66</v>
      </c>
      <c r="U116" s="862">
        <v>0.66</v>
      </c>
      <c r="V116" s="862">
        <f>IF(F116=F82,0,1)</f>
        <v>0</v>
      </c>
      <c r="W116" s="862">
        <f t="shared" ref="W116" si="541">IF(G116=G82,0,1)</f>
        <v>0</v>
      </c>
      <c r="X116" s="862">
        <f t="shared" ref="X116" si="542">IF(H116=H82,0,1)</f>
        <v>0</v>
      </c>
      <c r="Y116" s="862">
        <f t="shared" ref="Y116" si="543">IF(I116=I82,0,1)</f>
        <v>0</v>
      </c>
      <c r="Z116" s="862">
        <f t="shared" ref="Z116" si="544">IF(J116=J82,0,1)</f>
        <v>0</v>
      </c>
      <c r="AA116" s="862">
        <f t="shared" ref="AA116" si="545">IF(K116=K82,0,1)</f>
        <v>0</v>
      </c>
      <c r="AB116" s="862">
        <f t="shared" ref="AB116" si="546">IF(L116=L82,0,1)</f>
        <v>0</v>
      </c>
      <c r="AC116" s="862">
        <f t="shared" ref="AC116" si="547">IF(M116=M82,0,1)</f>
        <v>0</v>
      </c>
      <c r="AD116" s="862">
        <f t="shared" ref="AD116" si="548">IF(N116=N82,0,1)</f>
        <v>1</v>
      </c>
      <c r="AE116" s="862">
        <f t="shared" ref="AE116" si="549">IF(O116=O82,0,1)</f>
        <v>1</v>
      </c>
      <c r="AF116" s="862">
        <f t="shared" ref="AF116" si="550">IF(P116=P82,0,1)</f>
        <v>0</v>
      </c>
      <c r="AG116" s="862">
        <f t="shared" ref="AG116" si="551">IF(Q116=Q82,0,1)</f>
        <v>1</v>
      </c>
      <c r="AH116" s="862">
        <f t="shared" ref="AH116" si="552">IF(R116=R82,0,1)</f>
        <v>1</v>
      </c>
      <c r="AI116" s="862">
        <f t="shared" ref="AI116" si="553">IF(S116=S82,0,1)</f>
        <v>1</v>
      </c>
      <c r="AJ116" s="862">
        <f t="shared" ref="AJ116" si="554">IF(T116=T82,0,1)</f>
        <v>0</v>
      </c>
      <c r="AK116" s="862">
        <f t="shared" ref="AK116" si="555">IF(U116=U82,0,1)</f>
        <v>1</v>
      </c>
    </row>
    <row r="117" spans="1:37" hidden="1">
      <c r="A117" s="871"/>
      <c r="B117" s="846"/>
      <c r="C117" s="865"/>
      <c r="D117" s="404" t="s">
        <v>22</v>
      </c>
      <c r="E117" s="866"/>
      <c r="F117" s="867"/>
      <c r="G117" s="867"/>
      <c r="H117" s="867"/>
      <c r="I117" s="863"/>
      <c r="J117" s="863"/>
      <c r="K117" s="863"/>
      <c r="L117" s="863"/>
      <c r="M117" s="863"/>
      <c r="N117" s="863"/>
      <c r="O117" s="863"/>
      <c r="P117" s="863"/>
      <c r="Q117" s="863"/>
      <c r="R117" s="863"/>
      <c r="S117" s="863"/>
      <c r="T117" s="863"/>
      <c r="U117" s="863"/>
      <c r="V117" s="863"/>
      <c r="W117" s="863"/>
      <c r="X117" s="863"/>
      <c r="Y117" s="863"/>
      <c r="Z117" s="863"/>
      <c r="AA117" s="863"/>
      <c r="AB117" s="863"/>
      <c r="AC117" s="863"/>
      <c r="AD117" s="863"/>
      <c r="AE117" s="863"/>
      <c r="AF117" s="863"/>
      <c r="AG117" s="863"/>
      <c r="AH117" s="863"/>
      <c r="AI117" s="863"/>
      <c r="AJ117" s="863"/>
      <c r="AK117" s="863"/>
    </row>
    <row r="118" spans="1:37" hidden="1">
      <c r="A118" s="871"/>
      <c r="B118" s="847" t="s">
        <v>26</v>
      </c>
      <c r="C118" s="864" t="s">
        <v>20</v>
      </c>
      <c r="D118" s="403" t="s">
        <v>21</v>
      </c>
      <c r="E118" s="866"/>
      <c r="F118" s="867"/>
      <c r="G118" s="867"/>
      <c r="H118" s="867"/>
      <c r="I118" s="867"/>
      <c r="J118" s="862">
        <v>0.93</v>
      </c>
      <c r="K118" s="862">
        <v>0.88</v>
      </c>
      <c r="L118" s="862">
        <v>0.87</v>
      </c>
      <c r="M118" s="862">
        <v>0.84</v>
      </c>
      <c r="N118" s="862">
        <v>0.82</v>
      </c>
      <c r="O118" s="862">
        <v>0.81</v>
      </c>
      <c r="P118" s="862">
        <v>0.78</v>
      </c>
      <c r="Q118" s="862">
        <v>0.77</v>
      </c>
      <c r="R118" s="862">
        <v>0.75</v>
      </c>
      <c r="S118" s="862">
        <v>0.74</v>
      </c>
      <c r="T118" s="862">
        <v>0.74</v>
      </c>
      <c r="U118" s="862">
        <v>0.73</v>
      </c>
      <c r="V118" s="862">
        <f>IF(F118=F84,0,1)</f>
        <v>0</v>
      </c>
      <c r="W118" s="862">
        <f t="shared" ref="W118" si="556">IF(G118=G84,0,1)</f>
        <v>0</v>
      </c>
      <c r="X118" s="862">
        <f t="shared" ref="X118" si="557">IF(H118=H84,0,1)</f>
        <v>0</v>
      </c>
      <c r="Y118" s="862">
        <f t="shared" ref="Y118" si="558">IF(I118=I84,0,1)</f>
        <v>0</v>
      </c>
      <c r="Z118" s="862">
        <f t="shared" ref="Z118" si="559">IF(J118=J84,0,1)</f>
        <v>0</v>
      </c>
      <c r="AA118" s="862">
        <f t="shared" ref="AA118" si="560">IF(K118=K84,0,1)</f>
        <v>0</v>
      </c>
      <c r="AB118" s="862">
        <f t="shared" ref="AB118" si="561">IF(L118=L84,0,1)</f>
        <v>0</v>
      </c>
      <c r="AC118" s="862">
        <f t="shared" ref="AC118" si="562">IF(M118=M84,0,1)</f>
        <v>0</v>
      </c>
      <c r="AD118" s="862">
        <f t="shared" ref="AD118" si="563">IF(N118=N84,0,1)</f>
        <v>1</v>
      </c>
      <c r="AE118" s="862">
        <f t="shared" ref="AE118" si="564">IF(O118=O84,0,1)</f>
        <v>1</v>
      </c>
      <c r="AF118" s="862">
        <f t="shared" ref="AF118" si="565">IF(P118=P84,0,1)</f>
        <v>1</v>
      </c>
      <c r="AG118" s="862">
        <f t="shared" ref="AG118" si="566">IF(Q118=Q84,0,1)</f>
        <v>1</v>
      </c>
      <c r="AH118" s="862">
        <f t="shared" ref="AH118" si="567">IF(R118=R84,0,1)</f>
        <v>1</v>
      </c>
      <c r="AI118" s="862">
        <f t="shared" ref="AI118" si="568">IF(S118=S84,0,1)</f>
        <v>0</v>
      </c>
      <c r="AJ118" s="862">
        <f t="shared" ref="AJ118" si="569">IF(T118=T84,0,1)</f>
        <v>1</v>
      </c>
      <c r="AK118" s="862">
        <f t="shared" ref="AK118" si="570">IF(U118=U84,0,1)</f>
        <v>1</v>
      </c>
    </row>
    <row r="119" spans="1:37" hidden="1">
      <c r="A119" s="871"/>
      <c r="B119" s="846"/>
      <c r="C119" s="865"/>
      <c r="D119" s="404" t="s">
        <v>22</v>
      </c>
      <c r="E119" s="866"/>
      <c r="F119" s="867"/>
      <c r="G119" s="867"/>
      <c r="H119" s="867"/>
      <c r="I119" s="867"/>
      <c r="J119" s="863"/>
      <c r="K119" s="863"/>
      <c r="L119" s="863"/>
      <c r="M119" s="863"/>
      <c r="N119" s="863"/>
      <c r="O119" s="863"/>
      <c r="P119" s="863"/>
      <c r="Q119" s="863"/>
      <c r="R119" s="863"/>
      <c r="S119" s="863"/>
      <c r="T119" s="863"/>
      <c r="U119" s="863"/>
      <c r="V119" s="863"/>
      <c r="W119" s="863"/>
      <c r="X119" s="863"/>
      <c r="Y119" s="863"/>
      <c r="Z119" s="863"/>
      <c r="AA119" s="863"/>
      <c r="AB119" s="863"/>
      <c r="AC119" s="863"/>
      <c r="AD119" s="863"/>
      <c r="AE119" s="863"/>
      <c r="AF119" s="863"/>
      <c r="AG119" s="863"/>
      <c r="AH119" s="863"/>
      <c r="AI119" s="863"/>
      <c r="AJ119" s="863"/>
      <c r="AK119" s="863"/>
    </row>
    <row r="120" spans="1:37" hidden="1">
      <c r="A120" s="871"/>
      <c r="B120" s="847" t="s">
        <v>27</v>
      </c>
      <c r="C120" s="864" t="s">
        <v>20</v>
      </c>
      <c r="D120" s="403" t="s">
        <v>21</v>
      </c>
      <c r="E120" s="866"/>
      <c r="F120" s="867"/>
      <c r="G120" s="867"/>
      <c r="H120" s="867"/>
      <c r="I120" s="867"/>
      <c r="J120" s="867"/>
      <c r="K120" s="862">
        <v>0.95</v>
      </c>
      <c r="L120" s="862">
        <v>0.93</v>
      </c>
      <c r="M120" s="862">
        <v>0.9</v>
      </c>
      <c r="N120" s="862">
        <v>0.89</v>
      </c>
      <c r="O120" s="862">
        <v>0.87</v>
      </c>
      <c r="P120" s="862">
        <v>0.84</v>
      </c>
      <c r="Q120" s="862">
        <v>0.82</v>
      </c>
      <c r="R120" s="862">
        <v>0.81</v>
      </c>
      <c r="S120" s="862">
        <v>0.8</v>
      </c>
      <c r="T120" s="862">
        <v>0.79</v>
      </c>
      <c r="U120" s="862">
        <v>0.78</v>
      </c>
      <c r="V120" s="862">
        <f>IF(F120=F86,0,1)</f>
        <v>0</v>
      </c>
      <c r="W120" s="862">
        <f t="shared" ref="W120" si="571">IF(G120=G86,0,1)</f>
        <v>0</v>
      </c>
      <c r="X120" s="862">
        <f t="shared" ref="X120" si="572">IF(H120=H86,0,1)</f>
        <v>0</v>
      </c>
      <c r="Y120" s="862">
        <f t="shared" ref="Y120" si="573">IF(I120=I86,0,1)</f>
        <v>0</v>
      </c>
      <c r="Z120" s="862">
        <f t="shared" ref="Z120" si="574">IF(J120=J86,0,1)</f>
        <v>0</v>
      </c>
      <c r="AA120" s="862">
        <f t="shared" ref="AA120" si="575">IF(K120=K86,0,1)</f>
        <v>0</v>
      </c>
      <c r="AB120" s="862">
        <f t="shared" ref="AB120" si="576">IF(L120=L86,0,1)</f>
        <v>0</v>
      </c>
      <c r="AC120" s="862">
        <f t="shared" ref="AC120" si="577">IF(M120=M86,0,1)</f>
        <v>0</v>
      </c>
      <c r="AD120" s="862">
        <f t="shared" ref="AD120" si="578">IF(N120=N86,0,1)</f>
        <v>1</v>
      </c>
      <c r="AE120" s="862">
        <f t="shared" ref="AE120" si="579">IF(O120=O86,0,1)</f>
        <v>1</v>
      </c>
      <c r="AF120" s="862">
        <f t="shared" ref="AF120" si="580">IF(P120=P86,0,1)</f>
        <v>1</v>
      </c>
      <c r="AG120" s="862">
        <f t="shared" ref="AG120" si="581">IF(Q120=Q86,0,1)</f>
        <v>0</v>
      </c>
      <c r="AH120" s="862">
        <f t="shared" ref="AH120" si="582">IF(R120=R86,0,1)</f>
        <v>1</v>
      </c>
      <c r="AI120" s="862">
        <f t="shared" ref="AI120" si="583">IF(S120=S86,0,1)</f>
        <v>1</v>
      </c>
      <c r="AJ120" s="862">
        <f t="shared" ref="AJ120" si="584">IF(T120=T86,0,1)</f>
        <v>1</v>
      </c>
      <c r="AK120" s="862">
        <f t="shared" ref="AK120" si="585">IF(U120=U86,0,1)</f>
        <v>0</v>
      </c>
    </row>
    <row r="121" spans="1:37" hidden="1">
      <c r="A121" s="871"/>
      <c r="B121" s="846"/>
      <c r="C121" s="865"/>
      <c r="D121" s="404" t="s">
        <v>22</v>
      </c>
      <c r="E121" s="866"/>
      <c r="F121" s="867"/>
      <c r="G121" s="867"/>
      <c r="H121" s="867"/>
      <c r="I121" s="867"/>
      <c r="J121" s="867"/>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3"/>
      <c r="AI121" s="863"/>
      <c r="AJ121" s="863"/>
      <c r="AK121" s="863"/>
    </row>
    <row r="122" spans="1:37" hidden="1">
      <c r="A122" s="871"/>
      <c r="B122" s="847" t="s">
        <v>28</v>
      </c>
      <c r="C122" s="864" t="s">
        <v>20</v>
      </c>
      <c r="D122" s="403" t="s">
        <v>21</v>
      </c>
      <c r="E122" s="866"/>
      <c r="F122" s="867"/>
      <c r="G122" s="867"/>
      <c r="H122" s="867"/>
      <c r="I122" s="867"/>
      <c r="J122" s="867"/>
      <c r="K122" s="867"/>
      <c r="L122" s="862">
        <v>0.98</v>
      </c>
      <c r="M122" s="862">
        <v>0.95</v>
      </c>
      <c r="N122" s="862">
        <v>0.93</v>
      </c>
      <c r="O122" s="862">
        <v>0.91</v>
      </c>
      <c r="P122" s="862">
        <v>0.89</v>
      </c>
      <c r="Q122" s="862">
        <v>0.87</v>
      </c>
      <c r="R122" s="862">
        <v>0.85</v>
      </c>
      <c r="S122" s="862">
        <v>0.84</v>
      </c>
      <c r="T122" s="862">
        <v>0.83</v>
      </c>
      <c r="U122" s="862">
        <v>0.83</v>
      </c>
      <c r="V122" s="862">
        <f>IF(F122=F88,0,1)</f>
        <v>0</v>
      </c>
      <c r="W122" s="862">
        <f t="shared" ref="W122" si="586">IF(G122=G88,0,1)</f>
        <v>0</v>
      </c>
      <c r="X122" s="862">
        <f t="shared" ref="X122" si="587">IF(H122=H88,0,1)</f>
        <v>0</v>
      </c>
      <c r="Y122" s="862">
        <f t="shared" ref="Y122" si="588">IF(I122=I88,0,1)</f>
        <v>0</v>
      </c>
      <c r="Z122" s="862">
        <f t="shared" ref="Z122" si="589">IF(J122=J88,0,1)</f>
        <v>0</v>
      </c>
      <c r="AA122" s="862">
        <f t="shared" ref="AA122" si="590">IF(K122=K88,0,1)</f>
        <v>0</v>
      </c>
      <c r="AB122" s="862">
        <f t="shared" ref="AB122" si="591">IF(L122=L88,0,1)</f>
        <v>0</v>
      </c>
      <c r="AC122" s="862">
        <f t="shared" ref="AC122" si="592">IF(M122=M88,0,1)</f>
        <v>0</v>
      </c>
      <c r="AD122" s="862">
        <f t="shared" ref="AD122" si="593">IF(N122=N88,0,1)</f>
        <v>1</v>
      </c>
      <c r="AE122" s="862">
        <f t="shared" ref="AE122" si="594">IF(O122=O88,0,1)</f>
        <v>1</v>
      </c>
      <c r="AF122" s="862">
        <f t="shared" ref="AF122" si="595">IF(P122=P88,0,1)</f>
        <v>1</v>
      </c>
      <c r="AG122" s="862">
        <f t="shared" ref="AG122" si="596">IF(Q122=Q88,0,1)</f>
        <v>1</v>
      </c>
      <c r="AH122" s="862">
        <f t="shared" ref="AH122" si="597">IF(R122=R88,0,1)</f>
        <v>1</v>
      </c>
      <c r="AI122" s="862">
        <f t="shared" ref="AI122" si="598">IF(S122=S88,0,1)</f>
        <v>1</v>
      </c>
      <c r="AJ122" s="862">
        <f t="shared" ref="AJ122" si="599">IF(T122=T88,0,1)</f>
        <v>0</v>
      </c>
      <c r="AK122" s="862">
        <f t="shared" ref="AK122" si="600">IF(U122=U88,0,1)</f>
        <v>1</v>
      </c>
    </row>
    <row r="123" spans="1:37" hidden="1">
      <c r="A123" s="871"/>
      <c r="B123" s="846"/>
      <c r="C123" s="865"/>
      <c r="D123" s="404" t="s">
        <v>22</v>
      </c>
      <c r="E123" s="866"/>
      <c r="F123" s="867"/>
      <c r="G123" s="867"/>
      <c r="H123" s="867"/>
      <c r="I123" s="867"/>
      <c r="J123" s="867"/>
      <c r="K123" s="867"/>
      <c r="L123" s="863"/>
      <c r="M123" s="863"/>
      <c r="N123" s="863"/>
      <c r="O123" s="863"/>
      <c r="P123" s="863"/>
      <c r="Q123" s="863"/>
      <c r="R123" s="863"/>
      <c r="S123" s="863"/>
      <c r="T123" s="863"/>
      <c r="U123" s="863"/>
      <c r="V123" s="863"/>
      <c r="W123" s="863"/>
      <c r="X123" s="863"/>
      <c r="Y123" s="863"/>
      <c r="Z123" s="863"/>
      <c r="AA123" s="863"/>
      <c r="AB123" s="863"/>
      <c r="AC123" s="863"/>
      <c r="AD123" s="863"/>
      <c r="AE123" s="863"/>
      <c r="AF123" s="863"/>
      <c r="AG123" s="863"/>
      <c r="AH123" s="863"/>
      <c r="AI123" s="863"/>
      <c r="AJ123" s="863"/>
      <c r="AK123" s="863"/>
    </row>
    <row r="124" spans="1:37" hidden="1">
      <c r="A124" s="871"/>
      <c r="B124" s="847" t="s">
        <v>29</v>
      </c>
      <c r="C124" s="864" t="s">
        <v>20</v>
      </c>
      <c r="D124" s="403" t="s">
        <v>21</v>
      </c>
      <c r="E124" s="866"/>
      <c r="F124" s="867"/>
      <c r="G124" s="867"/>
      <c r="H124" s="867"/>
      <c r="I124" s="867"/>
      <c r="J124" s="867"/>
      <c r="K124" s="867"/>
      <c r="L124" s="867"/>
      <c r="M124" s="862">
        <v>0.97</v>
      </c>
      <c r="N124" s="862">
        <v>0.95</v>
      </c>
      <c r="O124" s="862">
        <v>0.93</v>
      </c>
      <c r="P124" s="862">
        <v>0.9</v>
      </c>
      <c r="Q124" s="862">
        <v>0.89</v>
      </c>
      <c r="R124" s="862">
        <v>0.87</v>
      </c>
      <c r="S124" s="862">
        <v>0.86</v>
      </c>
      <c r="T124" s="862">
        <v>0.85</v>
      </c>
      <c r="U124" s="862">
        <v>0.84</v>
      </c>
      <c r="V124" s="862">
        <f>IF(F124=F90,0,1)</f>
        <v>0</v>
      </c>
      <c r="W124" s="862">
        <f t="shared" ref="W124" si="601">IF(G124=G90,0,1)</f>
        <v>0</v>
      </c>
      <c r="X124" s="862">
        <f t="shared" ref="X124" si="602">IF(H124=H90,0,1)</f>
        <v>0</v>
      </c>
      <c r="Y124" s="862">
        <f t="shared" ref="Y124" si="603">IF(I124=I90,0,1)</f>
        <v>0</v>
      </c>
      <c r="Z124" s="862">
        <f t="shared" ref="Z124" si="604">IF(J124=J90,0,1)</f>
        <v>0</v>
      </c>
      <c r="AA124" s="862">
        <f t="shared" ref="AA124" si="605">IF(K124=K90,0,1)</f>
        <v>0</v>
      </c>
      <c r="AB124" s="862">
        <f t="shared" ref="AB124" si="606">IF(L124=L90,0,1)</f>
        <v>0</v>
      </c>
      <c r="AC124" s="862">
        <f t="shared" ref="AC124" si="607">IF(M124=M90,0,1)</f>
        <v>0</v>
      </c>
      <c r="AD124" s="862">
        <f t="shared" ref="AD124" si="608">IF(N124=N90,0,1)</f>
        <v>1</v>
      </c>
      <c r="AE124" s="862">
        <f t="shared" ref="AE124" si="609">IF(O124=O90,0,1)</f>
        <v>1</v>
      </c>
      <c r="AF124" s="862">
        <f t="shared" ref="AF124" si="610">IF(P124=P90,0,1)</f>
        <v>1</v>
      </c>
      <c r="AG124" s="862">
        <f t="shared" ref="AG124" si="611">IF(Q124=Q90,0,1)</f>
        <v>1</v>
      </c>
      <c r="AH124" s="862">
        <f t="shared" ref="AH124" si="612">IF(R124=R90,0,1)</f>
        <v>1</v>
      </c>
      <c r="AI124" s="862">
        <f t="shared" ref="AI124" si="613">IF(S124=S90,0,1)</f>
        <v>1</v>
      </c>
      <c r="AJ124" s="862">
        <f t="shared" ref="AJ124" si="614">IF(T124=T90,0,1)</f>
        <v>1</v>
      </c>
      <c r="AK124" s="862">
        <f t="shared" ref="AK124" si="615">IF(U124=U90,0,1)</f>
        <v>1</v>
      </c>
    </row>
    <row r="125" spans="1:37" hidden="1">
      <c r="A125" s="871"/>
      <c r="B125" s="846"/>
      <c r="C125" s="865"/>
      <c r="D125" s="404" t="s">
        <v>22</v>
      </c>
      <c r="E125" s="866"/>
      <c r="F125" s="867"/>
      <c r="G125" s="867"/>
      <c r="H125" s="867"/>
      <c r="I125" s="867"/>
      <c r="J125" s="867"/>
      <c r="K125" s="867"/>
      <c r="L125" s="867"/>
      <c r="M125" s="863"/>
      <c r="N125" s="863"/>
      <c r="O125" s="863"/>
      <c r="P125" s="863"/>
      <c r="Q125" s="863"/>
      <c r="R125" s="863"/>
      <c r="S125" s="863"/>
      <c r="T125" s="863"/>
      <c r="U125" s="863"/>
      <c r="V125" s="863"/>
      <c r="W125" s="863"/>
      <c r="X125" s="863"/>
      <c r="Y125" s="863"/>
      <c r="Z125" s="863"/>
      <c r="AA125" s="863"/>
      <c r="AB125" s="863"/>
      <c r="AC125" s="863"/>
      <c r="AD125" s="863"/>
      <c r="AE125" s="863"/>
      <c r="AF125" s="863"/>
      <c r="AG125" s="863"/>
      <c r="AH125" s="863"/>
      <c r="AI125" s="863"/>
      <c r="AJ125" s="863"/>
      <c r="AK125" s="863"/>
    </row>
    <row r="126" spans="1:37" hidden="1">
      <c r="A126" s="871"/>
      <c r="B126" s="847" t="s">
        <v>30</v>
      </c>
      <c r="C126" s="864" t="s">
        <v>20</v>
      </c>
      <c r="D126" s="403" t="s">
        <v>21</v>
      </c>
      <c r="E126" s="866"/>
      <c r="F126" s="867"/>
      <c r="G126" s="867"/>
      <c r="H126" s="867"/>
      <c r="I126" s="867"/>
      <c r="J126" s="867"/>
      <c r="K126" s="867"/>
      <c r="L126" s="867"/>
      <c r="M126" s="867"/>
      <c r="N126" s="862">
        <v>0.98</v>
      </c>
      <c r="O126" s="862">
        <v>0.96</v>
      </c>
      <c r="P126" s="862">
        <v>0.93</v>
      </c>
      <c r="Q126" s="862">
        <v>0.91</v>
      </c>
      <c r="R126" s="862">
        <v>0.89</v>
      </c>
      <c r="S126" s="862">
        <v>0.89</v>
      </c>
      <c r="T126" s="862">
        <v>0.88</v>
      </c>
      <c r="U126" s="862">
        <v>0.87</v>
      </c>
      <c r="V126" s="862">
        <f>IF(F126=F92,0,1)</f>
        <v>0</v>
      </c>
      <c r="W126" s="862">
        <f t="shared" ref="W126" si="616">IF(G126=G92,0,1)</f>
        <v>0</v>
      </c>
      <c r="X126" s="862">
        <f t="shared" ref="X126" si="617">IF(H126=H92,0,1)</f>
        <v>0</v>
      </c>
      <c r="Y126" s="862">
        <f t="shared" ref="Y126" si="618">IF(I126=I92,0,1)</f>
        <v>0</v>
      </c>
      <c r="Z126" s="862">
        <f t="shared" ref="Z126" si="619">IF(J126=J92,0,1)</f>
        <v>0</v>
      </c>
      <c r="AA126" s="862">
        <f t="shared" ref="AA126" si="620">IF(K126=K92,0,1)</f>
        <v>0</v>
      </c>
      <c r="AB126" s="862">
        <f t="shared" ref="AB126" si="621">IF(L126=L92,0,1)</f>
        <v>0</v>
      </c>
      <c r="AC126" s="862">
        <f t="shared" ref="AC126" si="622">IF(M126=M92,0,1)</f>
        <v>0</v>
      </c>
      <c r="AD126" s="862">
        <f t="shared" ref="AD126" si="623">IF(N126=N92,0,1)</f>
        <v>1</v>
      </c>
      <c r="AE126" s="862">
        <f t="shared" ref="AE126" si="624">IF(O126=O92,0,1)</f>
        <v>1</v>
      </c>
      <c r="AF126" s="862">
        <f t="shared" ref="AF126" si="625">IF(P126=P92,0,1)</f>
        <v>1</v>
      </c>
      <c r="AG126" s="862">
        <f t="shared" ref="AG126" si="626">IF(Q126=Q92,0,1)</f>
        <v>1</v>
      </c>
      <c r="AH126" s="862">
        <f t="shared" ref="AH126" si="627">IF(R126=R92,0,1)</f>
        <v>0</v>
      </c>
      <c r="AI126" s="862">
        <f t="shared" ref="AI126" si="628">IF(S126=S92,0,1)</f>
        <v>1</v>
      </c>
      <c r="AJ126" s="862">
        <f t="shared" ref="AJ126" si="629">IF(T126=T92,0,1)</f>
        <v>1</v>
      </c>
      <c r="AK126" s="862">
        <f t="shared" ref="AK126" si="630">IF(U126=U92,0,1)</f>
        <v>1</v>
      </c>
    </row>
    <row r="127" spans="1:37" hidden="1">
      <c r="A127" s="871"/>
      <c r="B127" s="846"/>
      <c r="C127" s="865"/>
      <c r="D127" s="404" t="s">
        <v>22</v>
      </c>
      <c r="E127" s="866"/>
      <c r="F127" s="867"/>
      <c r="G127" s="867"/>
      <c r="H127" s="867"/>
      <c r="I127" s="867"/>
      <c r="J127" s="867"/>
      <c r="K127" s="867"/>
      <c r="L127" s="867"/>
      <c r="M127" s="867"/>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row>
    <row r="128" spans="1:37" hidden="1">
      <c r="A128" s="871"/>
      <c r="B128" s="847" t="s">
        <v>31</v>
      </c>
      <c r="C128" s="864" t="s">
        <v>20</v>
      </c>
      <c r="D128" s="403" t="s">
        <v>21</v>
      </c>
      <c r="E128" s="866"/>
      <c r="F128" s="867"/>
      <c r="G128" s="867"/>
      <c r="H128" s="867"/>
      <c r="I128" s="867"/>
      <c r="J128" s="867"/>
      <c r="K128" s="867"/>
      <c r="L128" s="867"/>
      <c r="M128" s="867"/>
      <c r="N128" s="867"/>
      <c r="O128" s="862">
        <v>0.98</v>
      </c>
      <c r="P128" s="862">
        <v>0.95</v>
      </c>
      <c r="Q128" s="862">
        <v>0.93</v>
      </c>
      <c r="R128" s="862">
        <v>0.91</v>
      </c>
      <c r="S128" s="862">
        <v>0.9</v>
      </c>
      <c r="T128" s="862">
        <v>0.89</v>
      </c>
      <c r="U128" s="862">
        <v>0.89</v>
      </c>
      <c r="V128" s="862">
        <f>IF(F128=F94,0,1)</f>
        <v>0</v>
      </c>
      <c r="W128" s="862">
        <f t="shared" ref="W128" si="631">IF(G128=G94,0,1)</f>
        <v>0</v>
      </c>
      <c r="X128" s="862">
        <f t="shared" ref="X128" si="632">IF(H128=H94,0,1)</f>
        <v>0</v>
      </c>
      <c r="Y128" s="862">
        <f t="shared" ref="Y128" si="633">IF(I128=I94,0,1)</f>
        <v>0</v>
      </c>
      <c r="Z128" s="862">
        <f t="shared" ref="Z128" si="634">IF(J128=J94,0,1)</f>
        <v>0</v>
      </c>
      <c r="AA128" s="862">
        <f t="shared" ref="AA128" si="635">IF(K128=K94,0,1)</f>
        <v>0</v>
      </c>
      <c r="AB128" s="862">
        <f t="shared" ref="AB128" si="636">IF(L128=L94,0,1)</f>
        <v>0</v>
      </c>
      <c r="AC128" s="862">
        <f t="shared" ref="AC128" si="637">IF(M128=M94,0,1)</f>
        <v>0</v>
      </c>
      <c r="AD128" s="862">
        <f t="shared" ref="AD128" si="638">IF(N128=N94,0,1)</f>
        <v>0</v>
      </c>
      <c r="AE128" s="862">
        <f t="shared" ref="AE128" si="639">IF(O128=O94,0,1)</f>
        <v>0</v>
      </c>
      <c r="AF128" s="862">
        <f t="shared" ref="AF128" si="640">IF(P128=P94,0,1)</f>
        <v>0</v>
      </c>
      <c r="AG128" s="862">
        <f t="shared" ref="AG128" si="641">IF(Q128=Q94,0,1)</f>
        <v>0</v>
      </c>
      <c r="AH128" s="862">
        <f t="shared" ref="AH128" si="642">IF(R128=R94,0,1)</f>
        <v>0</v>
      </c>
      <c r="AI128" s="862">
        <f t="shared" ref="AI128" si="643">IF(S128=S94,0,1)</f>
        <v>0</v>
      </c>
      <c r="AJ128" s="862">
        <f t="shared" ref="AJ128" si="644">IF(T128=T94,0,1)</f>
        <v>0</v>
      </c>
      <c r="AK128" s="862">
        <f t="shared" ref="AK128" si="645">IF(U128=U94,0,1)</f>
        <v>0</v>
      </c>
    </row>
    <row r="129" spans="1:37" hidden="1">
      <c r="A129" s="871"/>
      <c r="B129" s="846"/>
      <c r="C129" s="865"/>
      <c r="D129" s="404" t="s">
        <v>22</v>
      </c>
      <c r="E129" s="866"/>
      <c r="F129" s="867"/>
      <c r="G129" s="867"/>
      <c r="H129" s="867"/>
      <c r="I129" s="867"/>
      <c r="J129" s="867"/>
      <c r="K129" s="867"/>
      <c r="L129" s="867"/>
      <c r="M129" s="867"/>
      <c r="N129" s="867"/>
      <c r="O129" s="863"/>
      <c r="P129" s="863"/>
      <c r="Q129" s="863"/>
      <c r="R129" s="863"/>
      <c r="S129" s="863"/>
      <c r="T129" s="863"/>
      <c r="U129" s="863"/>
      <c r="V129" s="863"/>
      <c r="W129" s="863"/>
      <c r="X129" s="863"/>
      <c r="Y129" s="863"/>
      <c r="Z129" s="863"/>
      <c r="AA129" s="863"/>
      <c r="AB129" s="863"/>
      <c r="AC129" s="863"/>
      <c r="AD129" s="863"/>
      <c r="AE129" s="863"/>
      <c r="AF129" s="863"/>
      <c r="AG129" s="863"/>
      <c r="AH129" s="863"/>
      <c r="AI129" s="863"/>
      <c r="AJ129" s="863"/>
      <c r="AK129" s="863"/>
    </row>
    <row r="130" spans="1:37" hidden="1">
      <c r="A130" s="871"/>
      <c r="B130" s="847" t="s">
        <v>32</v>
      </c>
      <c r="C130" s="864" t="s">
        <v>20</v>
      </c>
      <c r="D130" s="403" t="s">
        <v>21</v>
      </c>
      <c r="E130" s="866"/>
      <c r="F130" s="867"/>
      <c r="G130" s="867"/>
      <c r="H130" s="867"/>
      <c r="I130" s="867"/>
      <c r="J130" s="867"/>
      <c r="K130" s="867"/>
      <c r="L130" s="867"/>
      <c r="M130" s="867"/>
      <c r="N130" s="867"/>
      <c r="O130" s="867"/>
      <c r="P130" s="862">
        <v>0.97</v>
      </c>
      <c r="Q130" s="862">
        <v>0.95</v>
      </c>
      <c r="R130" s="862">
        <v>0.93</v>
      </c>
      <c r="S130" s="862">
        <v>0.92</v>
      </c>
      <c r="T130" s="862">
        <v>0.91</v>
      </c>
      <c r="U130" s="862">
        <v>0.9</v>
      </c>
      <c r="V130" s="862">
        <f>IF(F130=F96,0,1)</f>
        <v>0</v>
      </c>
      <c r="W130" s="862">
        <f t="shared" ref="W130" si="646">IF(G130=G96,0,1)</f>
        <v>0</v>
      </c>
      <c r="X130" s="862">
        <f t="shared" ref="X130" si="647">IF(H130=H96,0,1)</f>
        <v>0</v>
      </c>
      <c r="Y130" s="862">
        <f t="shared" ref="Y130" si="648">IF(I130=I96,0,1)</f>
        <v>0</v>
      </c>
      <c r="Z130" s="862">
        <f t="shared" ref="Z130" si="649">IF(J130=J96,0,1)</f>
        <v>0</v>
      </c>
      <c r="AA130" s="862">
        <f t="shared" ref="AA130" si="650">IF(K130=K96,0,1)</f>
        <v>0</v>
      </c>
      <c r="AB130" s="862">
        <f t="shared" ref="AB130" si="651">IF(L130=L96,0,1)</f>
        <v>0</v>
      </c>
      <c r="AC130" s="862">
        <f t="shared" ref="AC130" si="652">IF(M130=M96,0,1)</f>
        <v>0</v>
      </c>
      <c r="AD130" s="862">
        <f t="shared" ref="AD130" si="653">IF(N130=N96,0,1)</f>
        <v>0</v>
      </c>
      <c r="AE130" s="862">
        <f t="shared" ref="AE130" si="654">IF(O130=O96,0,1)</f>
        <v>0</v>
      </c>
      <c r="AF130" s="862">
        <f t="shared" ref="AF130" si="655">IF(P130=P96,0,1)</f>
        <v>0</v>
      </c>
      <c r="AG130" s="862">
        <f t="shared" ref="AG130" si="656">IF(Q130=Q96,0,1)</f>
        <v>0</v>
      </c>
      <c r="AH130" s="862">
        <f t="shared" ref="AH130" si="657">IF(R130=R96,0,1)</f>
        <v>0</v>
      </c>
      <c r="AI130" s="862">
        <f t="shared" ref="AI130" si="658">IF(S130=S96,0,1)</f>
        <v>0</v>
      </c>
      <c r="AJ130" s="862">
        <f t="shared" ref="AJ130" si="659">IF(T130=T96,0,1)</f>
        <v>0</v>
      </c>
      <c r="AK130" s="862">
        <f t="shared" ref="AK130" si="660">IF(U130=U96,0,1)</f>
        <v>0</v>
      </c>
    </row>
    <row r="131" spans="1:37" hidden="1">
      <c r="A131" s="871"/>
      <c r="B131" s="846"/>
      <c r="C131" s="865"/>
      <c r="D131" s="404" t="s">
        <v>22</v>
      </c>
      <c r="E131" s="866"/>
      <c r="F131" s="867"/>
      <c r="G131" s="867"/>
      <c r="H131" s="867"/>
      <c r="I131" s="867"/>
      <c r="J131" s="867"/>
      <c r="K131" s="867"/>
      <c r="L131" s="867"/>
      <c r="M131" s="867"/>
      <c r="N131" s="867"/>
      <c r="O131" s="867"/>
      <c r="P131" s="863"/>
      <c r="Q131" s="863"/>
      <c r="R131" s="863"/>
      <c r="S131" s="863"/>
      <c r="T131" s="863"/>
      <c r="U131" s="863"/>
      <c r="V131" s="863"/>
      <c r="W131" s="863"/>
      <c r="X131" s="863"/>
      <c r="Y131" s="863"/>
      <c r="Z131" s="863"/>
      <c r="AA131" s="863"/>
      <c r="AB131" s="863"/>
      <c r="AC131" s="863"/>
      <c r="AD131" s="863"/>
      <c r="AE131" s="863"/>
      <c r="AF131" s="863"/>
      <c r="AG131" s="863"/>
      <c r="AH131" s="863"/>
      <c r="AI131" s="863"/>
      <c r="AJ131" s="863"/>
      <c r="AK131" s="863"/>
    </row>
    <row r="132" spans="1:37" hidden="1">
      <c r="A132" s="871"/>
      <c r="B132" s="847" t="s">
        <v>33</v>
      </c>
      <c r="C132" s="864" t="s">
        <v>20</v>
      </c>
      <c r="D132" s="403" t="s">
        <v>21</v>
      </c>
      <c r="E132" s="866"/>
      <c r="F132" s="867"/>
      <c r="G132" s="867"/>
      <c r="H132" s="867"/>
      <c r="I132" s="867"/>
      <c r="J132" s="867"/>
      <c r="K132" s="867"/>
      <c r="L132" s="867"/>
      <c r="M132" s="867"/>
      <c r="N132" s="867"/>
      <c r="O132" s="867"/>
      <c r="P132" s="867"/>
      <c r="Q132" s="862">
        <v>0.98</v>
      </c>
      <c r="R132" s="862">
        <v>0.96</v>
      </c>
      <c r="S132" s="862">
        <v>0.95</v>
      </c>
      <c r="T132" s="862">
        <v>0.94</v>
      </c>
      <c r="U132" s="862">
        <v>0.93</v>
      </c>
      <c r="V132" s="862">
        <f>IF(F132=F98,0,1)</f>
        <v>0</v>
      </c>
      <c r="W132" s="862">
        <f t="shared" ref="W132" si="661">IF(G132=G98,0,1)</f>
        <v>0</v>
      </c>
      <c r="X132" s="862">
        <f t="shared" ref="X132" si="662">IF(H132=H98,0,1)</f>
        <v>0</v>
      </c>
      <c r="Y132" s="862">
        <f t="shared" ref="Y132" si="663">IF(I132=I98,0,1)</f>
        <v>0</v>
      </c>
      <c r="Z132" s="862">
        <f t="shared" ref="Z132" si="664">IF(J132=J98,0,1)</f>
        <v>0</v>
      </c>
      <c r="AA132" s="862">
        <f t="shared" ref="AA132" si="665">IF(K132=K98,0,1)</f>
        <v>0</v>
      </c>
      <c r="AB132" s="862">
        <f t="shared" ref="AB132" si="666">IF(L132=L98,0,1)</f>
        <v>0</v>
      </c>
      <c r="AC132" s="862">
        <f t="shared" ref="AC132" si="667">IF(M132=M98,0,1)</f>
        <v>0</v>
      </c>
      <c r="AD132" s="862">
        <f t="shared" ref="AD132" si="668">IF(N132=N98,0,1)</f>
        <v>0</v>
      </c>
      <c r="AE132" s="862">
        <f t="shared" ref="AE132" si="669">IF(O132=O98,0,1)</f>
        <v>0</v>
      </c>
      <c r="AF132" s="862">
        <f t="shared" ref="AF132" si="670">IF(P132=P98,0,1)</f>
        <v>0</v>
      </c>
      <c r="AG132" s="862">
        <f t="shared" ref="AG132" si="671">IF(Q132=Q98,0,1)</f>
        <v>0</v>
      </c>
      <c r="AH132" s="862">
        <f t="shared" ref="AH132" si="672">IF(R132=R98,0,1)</f>
        <v>0</v>
      </c>
      <c r="AI132" s="862">
        <f t="shared" ref="AI132" si="673">IF(S132=S98,0,1)</f>
        <v>0</v>
      </c>
      <c r="AJ132" s="862">
        <f t="shared" ref="AJ132" si="674">IF(T132=T98,0,1)</f>
        <v>0</v>
      </c>
      <c r="AK132" s="862">
        <f t="shared" ref="AK132" si="675">IF(U132=U98,0,1)</f>
        <v>0</v>
      </c>
    </row>
    <row r="133" spans="1:37" hidden="1">
      <c r="A133" s="871"/>
      <c r="B133" s="846"/>
      <c r="C133" s="865"/>
      <c r="D133" s="404" t="s">
        <v>22</v>
      </c>
      <c r="E133" s="866"/>
      <c r="F133" s="867"/>
      <c r="G133" s="867"/>
      <c r="H133" s="867"/>
      <c r="I133" s="867"/>
      <c r="J133" s="867"/>
      <c r="K133" s="867"/>
      <c r="L133" s="867"/>
      <c r="M133" s="867"/>
      <c r="N133" s="867"/>
      <c r="O133" s="867"/>
      <c r="P133" s="867"/>
      <c r="Q133" s="863"/>
      <c r="R133" s="863"/>
      <c r="S133" s="863"/>
      <c r="T133" s="863"/>
      <c r="U133" s="863"/>
      <c r="V133" s="863"/>
      <c r="W133" s="863"/>
      <c r="X133" s="863"/>
      <c r="Y133" s="863"/>
      <c r="Z133" s="863"/>
      <c r="AA133" s="863"/>
      <c r="AB133" s="863"/>
      <c r="AC133" s="863"/>
      <c r="AD133" s="863"/>
      <c r="AE133" s="863"/>
      <c r="AF133" s="863"/>
      <c r="AG133" s="863"/>
      <c r="AH133" s="863"/>
      <c r="AI133" s="863"/>
      <c r="AJ133" s="863"/>
      <c r="AK133" s="863"/>
    </row>
    <row r="134" spans="1:37" hidden="1">
      <c r="A134" s="871"/>
      <c r="B134" s="847" t="s">
        <v>34</v>
      </c>
      <c r="C134" s="864" t="s">
        <v>20</v>
      </c>
      <c r="D134" s="403" t="s">
        <v>21</v>
      </c>
      <c r="E134" s="866"/>
      <c r="F134" s="867"/>
      <c r="G134" s="867"/>
      <c r="H134" s="867"/>
      <c r="I134" s="867"/>
      <c r="J134" s="867"/>
      <c r="K134" s="867"/>
      <c r="L134" s="867"/>
      <c r="M134" s="867"/>
      <c r="N134" s="867"/>
      <c r="O134" s="867"/>
      <c r="P134" s="867"/>
      <c r="Q134" s="867"/>
      <c r="R134" s="862">
        <v>0.98</v>
      </c>
      <c r="S134" s="862">
        <v>0.97</v>
      </c>
      <c r="T134" s="862">
        <v>0.96</v>
      </c>
      <c r="U134" s="862">
        <v>0.95</v>
      </c>
      <c r="V134" s="862">
        <f>IF(F134=F100,0,1)</f>
        <v>0</v>
      </c>
      <c r="W134" s="862">
        <f t="shared" ref="W134" si="676">IF(G134=G100,0,1)</f>
        <v>0</v>
      </c>
      <c r="X134" s="862">
        <f t="shared" ref="X134" si="677">IF(H134=H100,0,1)</f>
        <v>0</v>
      </c>
      <c r="Y134" s="862">
        <f t="shared" ref="Y134" si="678">IF(I134=I100,0,1)</f>
        <v>0</v>
      </c>
      <c r="Z134" s="862">
        <f t="shared" ref="Z134" si="679">IF(J134=J100,0,1)</f>
        <v>0</v>
      </c>
      <c r="AA134" s="862">
        <f t="shared" ref="AA134" si="680">IF(K134=K100,0,1)</f>
        <v>0</v>
      </c>
      <c r="AB134" s="862">
        <f t="shared" ref="AB134" si="681">IF(L134=L100,0,1)</f>
        <v>0</v>
      </c>
      <c r="AC134" s="862">
        <f t="shared" ref="AC134" si="682">IF(M134=M100,0,1)</f>
        <v>0</v>
      </c>
      <c r="AD134" s="862">
        <f t="shared" ref="AD134" si="683">IF(N134=N100,0,1)</f>
        <v>0</v>
      </c>
      <c r="AE134" s="862">
        <f t="shared" ref="AE134" si="684">IF(O134=O100,0,1)</f>
        <v>0</v>
      </c>
      <c r="AF134" s="862">
        <f t="shared" ref="AF134" si="685">IF(P134=P100,0,1)</f>
        <v>0</v>
      </c>
      <c r="AG134" s="862">
        <f t="shared" ref="AG134" si="686">IF(Q134=Q100,0,1)</f>
        <v>0</v>
      </c>
      <c r="AH134" s="862">
        <f t="shared" ref="AH134" si="687">IF(R134=R100,0,1)</f>
        <v>0</v>
      </c>
      <c r="AI134" s="862">
        <f t="shared" ref="AI134" si="688">IF(S134=S100,0,1)</f>
        <v>0</v>
      </c>
      <c r="AJ134" s="862">
        <f t="shared" ref="AJ134" si="689">IF(T134=T100,0,1)</f>
        <v>0</v>
      </c>
      <c r="AK134" s="862">
        <f t="shared" ref="AK134" si="690">IF(U134=U100,0,1)</f>
        <v>0</v>
      </c>
    </row>
    <row r="135" spans="1:37" hidden="1">
      <c r="A135" s="871"/>
      <c r="B135" s="846"/>
      <c r="C135" s="865"/>
      <c r="D135" s="404" t="s">
        <v>22</v>
      </c>
      <c r="E135" s="866"/>
      <c r="F135" s="867"/>
      <c r="G135" s="867"/>
      <c r="H135" s="867"/>
      <c r="I135" s="867"/>
      <c r="J135" s="867"/>
      <c r="K135" s="867"/>
      <c r="L135" s="867"/>
      <c r="M135" s="867"/>
      <c r="N135" s="867"/>
      <c r="O135" s="867"/>
      <c r="P135" s="867"/>
      <c r="Q135" s="867"/>
      <c r="R135" s="863"/>
      <c r="S135" s="863"/>
      <c r="T135" s="863"/>
      <c r="U135" s="863"/>
      <c r="V135" s="863"/>
      <c r="W135" s="863"/>
      <c r="X135" s="863"/>
      <c r="Y135" s="863"/>
      <c r="Z135" s="863"/>
      <c r="AA135" s="863"/>
      <c r="AB135" s="863"/>
      <c r="AC135" s="863"/>
      <c r="AD135" s="863"/>
      <c r="AE135" s="863"/>
      <c r="AF135" s="863"/>
      <c r="AG135" s="863"/>
      <c r="AH135" s="863"/>
      <c r="AI135" s="863"/>
      <c r="AJ135" s="863"/>
      <c r="AK135" s="863"/>
    </row>
    <row r="136" spans="1:37" hidden="1">
      <c r="A136" s="871"/>
      <c r="B136" s="847" t="s">
        <v>35</v>
      </c>
      <c r="C136" s="864" t="s">
        <v>20</v>
      </c>
      <c r="D136" s="403" t="s">
        <v>21</v>
      </c>
      <c r="E136" s="866"/>
      <c r="F136" s="867"/>
      <c r="G136" s="867"/>
      <c r="H136" s="867"/>
      <c r="I136" s="867"/>
      <c r="J136" s="867"/>
      <c r="K136" s="867"/>
      <c r="L136" s="867"/>
      <c r="M136" s="867"/>
      <c r="N136" s="867"/>
      <c r="O136" s="867"/>
      <c r="P136" s="867"/>
      <c r="Q136" s="867"/>
      <c r="R136" s="867"/>
      <c r="S136" s="862">
        <v>0.99</v>
      </c>
      <c r="T136" s="862">
        <v>0.98</v>
      </c>
      <c r="U136" s="862">
        <v>0.97</v>
      </c>
      <c r="V136" s="862">
        <f>IF(F136=F102,0,1)</f>
        <v>0</v>
      </c>
      <c r="W136" s="862">
        <f t="shared" ref="W136" si="691">IF(G136=G102,0,1)</f>
        <v>0</v>
      </c>
      <c r="X136" s="862">
        <f t="shared" ref="X136" si="692">IF(H136=H102,0,1)</f>
        <v>0</v>
      </c>
      <c r="Y136" s="862">
        <f t="shared" ref="Y136" si="693">IF(I136=I102,0,1)</f>
        <v>0</v>
      </c>
      <c r="Z136" s="862">
        <f t="shared" ref="Z136" si="694">IF(J136=J102,0,1)</f>
        <v>0</v>
      </c>
      <c r="AA136" s="862">
        <f t="shared" ref="AA136" si="695">IF(K136=K102,0,1)</f>
        <v>0</v>
      </c>
      <c r="AB136" s="862">
        <f t="shared" ref="AB136" si="696">IF(L136=L102,0,1)</f>
        <v>0</v>
      </c>
      <c r="AC136" s="862">
        <f t="shared" ref="AC136" si="697">IF(M136=M102,0,1)</f>
        <v>0</v>
      </c>
      <c r="AD136" s="862">
        <f t="shared" ref="AD136" si="698">IF(N136=N102,0,1)</f>
        <v>0</v>
      </c>
      <c r="AE136" s="862">
        <f t="shared" ref="AE136" si="699">IF(O136=O102,0,1)</f>
        <v>0</v>
      </c>
      <c r="AF136" s="862">
        <f t="shared" ref="AF136" si="700">IF(P136=P102,0,1)</f>
        <v>0</v>
      </c>
      <c r="AG136" s="862">
        <f t="shared" ref="AG136" si="701">IF(Q136=Q102,0,1)</f>
        <v>0</v>
      </c>
      <c r="AH136" s="862">
        <f t="shared" ref="AH136" si="702">IF(R136=R102,0,1)</f>
        <v>0</v>
      </c>
      <c r="AI136" s="862">
        <f t="shared" ref="AI136" si="703">IF(S136=S102,0,1)</f>
        <v>0</v>
      </c>
      <c r="AJ136" s="862">
        <f t="shared" ref="AJ136" si="704">IF(T136=T102,0,1)</f>
        <v>0</v>
      </c>
      <c r="AK136" s="862">
        <f t="shared" ref="AK136" si="705">IF(U136=U102,0,1)</f>
        <v>0</v>
      </c>
    </row>
    <row r="137" spans="1:37" hidden="1">
      <c r="A137" s="871"/>
      <c r="B137" s="846"/>
      <c r="C137" s="865"/>
      <c r="D137" s="404" t="s">
        <v>22</v>
      </c>
      <c r="E137" s="866"/>
      <c r="F137" s="867"/>
      <c r="G137" s="867"/>
      <c r="H137" s="867"/>
      <c r="I137" s="867"/>
      <c r="J137" s="867"/>
      <c r="K137" s="867"/>
      <c r="L137" s="867"/>
      <c r="M137" s="867"/>
      <c r="N137" s="867"/>
      <c r="O137" s="867"/>
      <c r="P137" s="867"/>
      <c r="Q137" s="867"/>
      <c r="R137" s="867"/>
      <c r="S137" s="863"/>
      <c r="T137" s="863"/>
      <c r="U137" s="863"/>
      <c r="V137" s="863"/>
      <c r="W137" s="863"/>
      <c r="X137" s="863"/>
      <c r="Y137" s="863"/>
      <c r="Z137" s="863"/>
      <c r="AA137" s="863"/>
      <c r="AB137" s="863"/>
      <c r="AC137" s="863"/>
      <c r="AD137" s="863"/>
      <c r="AE137" s="863"/>
      <c r="AF137" s="863"/>
      <c r="AG137" s="863"/>
      <c r="AH137" s="863"/>
      <c r="AI137" s="863"/>
      <c r="AJ137" s="863"/>
      <c r="AK137" s="863"/>
    </row>
    <row r="138" spans="1:37" hidden="1">
      <c r="A138" s="871"/>
      <c r="B138" s="847" t="s">
        <v>36</v>
      </c>
      <c r="C138" s="864" t="s">
        <v>20</v>
      </c>
      <c r="D138" s="403" t="s">
        <v>21</v>
      </c>
      <c r="E138" s="866"/>
      <c r="F138" s="867"/>
      <c r="G138" s="867"/>
      <c r="H138" s="867"/>
      <c r="I138" s="867"/>
      <c r="J138" s="867"/>
      <c r="K138" s="867"/>
      <c r="L138" s="867"/>
      <c r="M138" s="867"/>
      <c r="N138" s="867"/>
      <c r="O138" s="867"/>
      <c r="P138" s="867"/>
      <c r="Q138" s="867"/>
      <c r="R138" s="867"/>
      <c r="S138" s="867"/>
      <c r="T138" s="862">
        <v>0.99</v>
      </c>
      <c r="U138" s="862">
        <v>0.98</v>
      </c>
      <c r="V138" s="862">
        <f>IF(F138=F104,0,1)</f>
        <v>0</v>
      </c>
      <c r="W138" s="862">
        <f t="shared" ref="W138" si="706">IF(G138=G104,0,1)</f>
        <v>0</v>
      </c>
      <c r="X138" s="862">
        <f t="shared" ref="X138" si="707">IF(H138=H104,0,1)</f>
        <v>0</v>
      </c>
      <c r="Y138" s="862">
        <f t="shared" ref="Y138" si="708">IF(I138=I104,0,1)</f>
        <v>0</v>
      </c>
      <c r="Z138" s="862">
        <f t="shared" ref="Z138" si="709">IF(J138=J104,0,1)</f>
        <v>0</v>
      </c>
      <c r="AA138" s="862">
        <f t="shared" ref="AA138" si="710">IF(K138=K104,0,1)</f>
        <v>0</v>
      </c>
      <c r="AB138" s="862">
        <f t="shared" ref="AB138" si="711">IF(L138=L104,0,1)</f>
        <v>0</v>
      </c>
      <c r="AC138" s="862">
        <f t="shared" ref="AC138" si="712">IF(M138=M104,0,1)</f>
        <v>0</v>
      </c>
      <c r="AD138" s="862">
        <f t="shared" ref="AD138" si="713">IF(N138=N104,0,1)</f>
        <v>0</v>
      </c>
      <c r="AE138" s="862">
        <f t="shared" ref="AE138" si="714">IF(O138=O104,0,1)</f>
        <v>0</v>
      </c>
      <c r="AF138" s="862">
        <f t="shared" ref="AF138" si="715">IF(P138=P104,0,1)</f>
        <v>0</v>
      </c>
      <c r="AG138" s="862">
        <f t="shared" ref="AG138" si="716">IF(Q138=Q104,0,1)</f>
        <v>0</v>
      </c>
      <c r="AH138" s="862">
        <f t="shared" ref="AH138" si="717">IF(R138=R104,0,1)</f>
        <v>0</v>
      </c>
      <c r="AI138" s="862">
        <f t="shared" ref="AI138" si="718">IF(S138=S104,0,1)</f>
        <v>0</v>
      </c>
      <c r="AJ138" s="862">
        <f t="shared" ref="AJ138" si="719">IF(T138=T104,0,1)</f>
        <v>0</v>
      </c>
      <c r="AK138" s="862">
        <f t="shared" ref="AK138" si="720">IF(U138=U104,0,1)</f>
        <v>0</v>
      </c>
    </row>
    <row r="139" spans="1:37" hidden="1">
      <c r="A139" s="871"/>
      <c r="B139" s="846"/>
      <c r="C139" s="865"/>
      <c r="D139" s="404" t="s">
        <v>22</v>
      </c>
      <c r="E139" s="866"/>
      <c r="F139" s="867"/>
      <c r="G139" s="867"/>
      <c r="H139" s="867"/>
      <c r="I139" s="867"/>
      <c r="J139" s="867"/>
      <c r="K139" s="867"/>
      <c r="L139" s="867"/>
      <c r="M139" s="867"/>
      <c r="N139" s="867"/>
      <c r="O139" s="867"/>
      <c r="P139" s="867"/>
      <c r="Q139" s="867"/>
      <c r="R139" s="867"/>
      <c r="S139" s="867"/>
      <c r="T139" s="863"/>
      <c r="U139" s="863"/>
      <c r="V139" s="863"/>
      <c r="W139" s="863"/>
      <c r="X139" s="863"/>
      <c r="Y139" s="863"/>
      <c r="Z139" s="863"/>
      <c r="AA139" s="863"/>
      <c r="AB139" s="863"/>
      <c r="AC139" s="863"/>
      <c r="AD139" s="863"/>
      <c r="AE139" s="863"/>
      <c r="AF139" s="863"/>
      <c r="AG139" s="863"/>
      <c r="AH139" s="863"/>
      <c r="AI139" s="863"/>
      <c r="AJ139" s="863"/>
      <c r="AK139" s="863"/>
    </row>
    <row r="140" spans="1:37" hidden="1">
      <c r="A140" s="871"/>
      <c r="B140" s="847" t="s">
        <v>37</v>
      </c>
      <c r="C140" s="864" t="s">
        <v>20</v>
      </c>
      <c r="D140" s="403" t="s">
        <v>21</v>
      </c>
      <c r="E140" s="866"/>
      <c r="F140" s="867"/>
      <c r="G140" s="867"/>
      <c r="H140" s="867"/>
      <c r="I140" s="867"/>
      <c r="J140" s="867"/>
      <c r="K140" s="867"/>
      <c r="L140" s="867"/>
      <c r="M140" s="867"/>
      <c r="N140" s="867"/>
      <c r="O140" s="867"/>
      <c r="P140" s="867"/>
      <c r="Q140" s="867"/>
      <c r="R140" s="867"/>
      <c r="S140" s="867"/>
      <c r="T140" s="867"/>
      <c r="U140" s="862">
        <v>0.99</v>
      </c>
      <c r="V140" s="862">
        <f>IF(F140=F106,0,1)</f>
        <v>0</v>
      </c>
      <c r="W140" s="862">
        <f t="shared" ref="W140" si="721">IF(G140=G106,0,1)</f>
        <v>0</v>
      </c>
      <c r="X140" s="862">
        <f t="shared" ref="X140" si="722">IF(H140=H106,0,1)</f>
        <v>0</v>
      </c>
      <c r="Y140" s="862">
        <f t="shared" ref="Y140" si="723">IF(I140=I106,0,1)</f>
        <v>0</v>
      </c>
      <c r="Z140" s="862">
        <f t="shared" ref="Z140" si="724">IF(J140=J106,0,1)</f>
        <v>0</v>
      </c>
      <c r="AA140" s="862">
        <f t="shared" ref="AA140" si="725">IF(K140=K106,0,1)</f>
        <v>0</v>
      </c>
      <c r="AB140" s="862">
        <f t="shared" ref="AB140" si="726">IF(L140=L106,0,1)</f>
        <v>0</v>
      </c>
      <c r="AC140" s="862">
        <f t="shared" ref="AC140" si="727">IF(M140=M106,0,1)</f>
        <v>0</v>
      </c>
      <c r="AD140" s="862">
        <f t="shared" ref="AD140" si="728">IF(N140=N106,0,1)</f>
        <v>0</v>
      </c>
      <c r="AE140" s="862">
        <f t="shared" ref="AE140" si="729">IF(O140=O106,0,1)</f>
        <v>0</v>
      </c>
      <c r="AF140" s="862">
        <f t="shared" ref="AF140" si="730">IF(P140=P106,0,1)</f>
        <v>0</v>
      </c>
      <c r="AG140" s="862">
        <f t="shared" ref="AG140" si="731">IF(Q140=Q106,0,1)</f>
        <v>0</v>
      </c>
      <c r="AH140" s="862">
        <f t="shared" ref="AH140" si="732">IF(R140=R106,0,1)</f>
        <v>0</v>
      </c>
      <c r="AI140" s="862">
        <f t="shared" ref="AI140" si="733">IF(S140=S106,0,1)</f>
        <v>0</v>
      </c>
      <c r="AJ140" s="862">
        <f t="shared" ref="AJ140" si="734">IF(T140=T106,0,1)</f>
        <v>0</v>
      </c>
      <c r="AK140" s="862">
        <f t="shared" ref="AK140" si="735">IF(U140=U106,0,1)</f>
        <v>0</v>
      </c>
    </row>
    <row r="141" spans="1:37" hidden="1">
      <c r="A141" s="871"/>
      <c r="B141" s="846"/>
      <c r="C141" s="865"/>
      <c r="D141" s="404" t="s">
        <v>22</v>
      </c>
      <c r="E141" s="866"/>
      <c r="F141" s="867"/>
      <c r="G141" s="867"/>
      <c r="H141" s="867"/>
      <c r="I141" s="867"/>
      <c r="J141" s="867"/>
      <c r="K141" s="867"/>
      <c r="L141" s="867"/>
      <c r="M141" s="867"/>
      <c r="N141" s="867"/>
      <c r="O141" s="867"/>
      <c r="P141" s="867"/>
      <c r="Q141" s="867"/>
      <c r="R141" s="867"/>
      <c r="S141" s="867"/>
      <c r="T141" s="867"/>
      <c r="U141" s="863"/>
      <c r="V141" s="863"/>
      <c r="W141" s="863"/>
      <c r="X141" s="863"/>
      <c r="Y141" s="863"/>
      <c r="Z141" s="863"/>
      <c r="AA141" s="863"/>
      <c r="AB141" s="863"/>
      <c r="AC141" s="863"/>
      <c r="AD141" s="863"/>
      <c r="AE141" s="863"/>
      <c r="AF141" s="863"/>
      <c r="AG141" s="863"/>
      <c r="AH141" s="863"/>
      <c r="AI141" s="863"/>
      <c r="AJ141" s="863"/>
      <c r="AK141" s="863"/>
    </row>
    <row r="142" spans="1:37" hidden="1">
      <c r="A142" s="871"/>
      <c r="B142" s="847" t="s">
        <v>38</v>
      </c>
      <c r="C142" s="864" t="s">
        <v>20</v>
      </c>
      <c r="D142" s="403" t="s">
        <v>21</v>
      </c>
      <c r="E142" s="866"/>
      <c r="F142" s="867"/>
      <c r="G142" s="867"/>
      <c r="H142" s="867"/>
      <c r="I142" s="867"/>
      <c r="J142" s="867"/>
      <c r="K142" s="867"/>
      <c r="L142" s="867"/>
      <c r="M142" s="867"/>
      <c r="N142" s="867"/>
      <c r="O142" s="867"/>
      <c r="P142" s="867"/>
      <c r="Q142" s="867"/>
      <c r="R142" s="867"/>
      <c r="S142" s="867"/>
      <c r="T142" s="867"/>
      <c r="U142" s="869"/>
      <c r="V142" s="862">
        <f>IF(F142=F108,0,1)</f>
        <v>0</v>
      </c>
      <c r="W142" s="862">
        <f t="shared" ref="W142" si="736">IF(G142=G108,0,1)</f>
        <v>0</v>
      </c>
      <c r="X142" s="862">
        <f t="shared" ref="X142" si="737">IF(H142=H108,0,1)</f>
        <v>0</v>
      </c>
      <c r="Y142" s="862">
        <f t="shared" ref="Y142" si="738">IF(I142=I108,0,1)</f>
        <v>0</v>
      </c>
      <c r="Z142" s="862">
        <f t="shared" ref="Z142" si="739">IF(J142=J108,0,1)</f>
        <v>0</v>
      </c>
      <c r="AA142" s="862">
        <f t="shared" ref="AA142" si="740">IF(K142=K108,0,1)</f>
        <v>0</v>
      </c>
      <c r="AB142" s="862">
        <f t="shared" ref="AB142" si="741">IF(L142=L108,0,1)</f>
        <v>0</v>
      </c>
      <c r="AC142" s="862">
        <f t="shared" ref="AC142" si="742">IF(M142=M108,0,1)</f>
        <v>0</v>
      </c>
      <c r="AD142" s="862">
        <f t="shared" ref="AD142" si="743">IF(N142=N108,0,1)</f>
        <v>0</v>
      </c>
      <c r="AE142" s="862">
        <f t="shared" ref="AE142" si="744">IF(O142=O108,0,1)</f>
        <v>0</v>
      </c>
      <c r="AF142" s="862">
        <f t="shared" ref="AF142" si="745">IF(P142=P108,0,1)</f>
        <v>0</v>
      </c>
      <c r="AG142" s="862">
        <f t="shared" ref="AG142" si="746">IF(Q142=Q108,0,1)</f>
        <v>0</v>
      </c>
      <c r="AH142" s="862">
        <f t="shared" ref="AH142" si="747">IF(R142=R108,0,1)</f>
        <v>0</v>
      </c>
      <c r="AI142" s="862">
        <f t="shared" ref="AI142" si="748">IF(S142=S108,0,1)</f>
        <v>0</v>
      </c>
      <c r="AJ142" s="862">
        <f t="shared" ref="AJ142" si="749">IF(T142=T108,0,1)</f>
        <v>0</v>
      </c>
      <c r="AK142" s="862">
        <f t="shared" ref="AK142" si="750">IF(U142=U108,0,1)</f>
        <v>0</v>
      </c>
    </row>
    <row r="143" spans="1:37" hidden="1">
      <c r="A143" s="846"/>
      <c r="B143" s="846"/>
      <c r="C143" s="868"/>
      <c r="D143" s="404" t="s">
        <v>22</v>
      </c>
      <c r="E143" s="866"/>
      <c r="F143" s="867"/>
      <c r="G143" s="867"/>
      <c r="H143" s="867"/>
      <c r="I143" s="867"/>
      <c r="J143" s="867"/>
      <c r="K143" s="867"/>
      <c r="L143" s="867"/>
      <c r="M143" s="867"/>
      <c r="N143" s="867"/>
      <c r="O143" s="867"/>
      <c r="P143" s="867"/>
      <c r="Q143" s="867"/>
      <c r="R143" s="867"/>
      <c r="S143" s="867"/>
      <c r="T143" s="867"/>
      <c r="U143" s="870"/>
      <c r="V143" s="863"/>
      <c r="W143" s="863"/>
      <c r="X143" s="863"/>
      <c r="Y143" s="863"/>
      <c r="Z143" s="863"/>
      <c r="AA143" s="863"/>
      <c r="AB143" s="863"/>
      <c r="AC143" s="863"/>
      <c r="AD143" s="863"/>
      <c r="AE143" s="863"/>
      <c r="AF143" s="863"/>
      <c r="AG143" s="863"/>
      <c r="AH143" s="863"/>
      <c r="AI143" s="863"/>
      <c r="AJ143" s="863"/>
      <c r="AK143" s="863"/>
    </row>
    <row r="144" spans="1:37" hidden="1">
      <c r="A144" s="847" t="s">
        <v>42</v>
      </c>
      <c r="B144" s="847" t="s">
        <v>19</v>
      </c>
      <c r="C144" s="864" t="s">
        <v>20</v>
      </c>
      <c r="D144" s="403" t="s">
        <v>21</v>
      </c>
      <c r="E144" s="866"/>
      <c r="F144" s="862">
        <v>0.63</v>
      </c>
      <c r="G144" s="862">
        <v>0.5</v>
      </c>
      <c r="H144" s="862">
        <v>0.45</v>
      </c>
      <c r="I144" s="862">
        <v>0.4</v>
      </c>
      <c r="J144" s="862">
        <v>0.37</v>
      </c>
      <c r="K144" s="862">
        <v>0.36</v>
      </c>
      <c r="L144" s="862">
        <v>0.35</v>
      </c>
      <c r="M144" s="862">
        <v>0.34</v>
      </c>
      <c r="N144" s="862">
        <v>0.33</v>
      </c>
      <c r="O144" s="862">
        <v>0.32</v>
      </c>
      <c r="P144" s="862">
        <v>0.31</v>
      </c>
      <c r="Q144" s="862">
        <v>0.31</v>
      </c>
      <c r="R144" s="862">
        <v>0.3</v>
      </c>
      <c r="S144" s="862">
        <v>0.3</v>
      </c>
      <c r="T144" s="862">
        <v>0.28999999999999998</v>
      </c>
      <c r="U144" s="862">
        <v>0.28999999999999998</v>
      </c>
      <c r="V144" s="862">
        <f>IF(F144=F110,0,1)</f>
        <v>0</v>
      </c>
      <c r="W144" s="862">
        <f t="shared" ref="W144" si="751">IF(G144=G110,0,1)</f>
        <v>0</v>
      </c>
      <c r="X144" s="862">
        <f t="shared" ref="X144" si="752">IF(H144=H110,0,1)</f>
        <v>0</v>
      </c>
      <c r="Y144" s="862">
        <f t="shared" ref="Y144" si="753">IF(I144=I110,0,1)</f>
        <v>0</v>
      </c>
      <c r="Z144" s="862">
        <f t="shared" ref="Z144" si="754">IF(J144=J110,0,1)</f>
        <v>0</v>
      </c>
      <c r="AA144" s="862">
        <f t="shared" ref="AA144" si="755">IF(K144=K110,0,1)</f>
        <v>0</v>
      </c>
      <c r="AB144" s="862">
        <f t="shared" ref="AB144" si="756">IF(L144=L110,0,1)</f>
        <v>0</v>
      </c>
      <c r="AC144" s="862">
        <f t="shared" ref="AC144" si="757">IF(M144=M110,0,1)</f>
        <v>0</v>
      </c>
      <c r="AD144" s="862">
        <f t="shared" ref="AD144" si="758">IF(N144=N110,0,1)</f>
        <v>0</v>
      </c>
      <c r="AE144" s="862">
        <f t="shared" ref="AE144" si="759">IF(O144=O110,0,1)</f>
        <v>1</v>
      </c>
      <c r="AF144" s="862">
        <f t="shared" ref="AF144" si="760">IF(P144=P110,0,1)</f>
        <v>1</v>
      </c>
      <c r="AG144" s="862">
        <f t="shared" ref="AG144" si="761">IF(Q144=Q110,0,1)</f>
        <v>0</v>
      </c>
      <c r="AH144" s="862">
        <f t="shared" ref="AH144" si="762">IF(R144=R110,0,1)</f>
        <v>0</v>
      </c>
      <c r="AI144" s="862">
        <f t="shared" ref="AI144" si="763">IF(S144=S110,0,1)</f>
        <v>0</v>
      </c>
      <c r="AJ144" s="862">
        <f t="shared" ref="AJ144" si="764">IF(T144=T110,0,1)</f>
        <v>1</v>
      </c>
      <c r="AK144" s="862">
        <f t="shared" ref="AK144" si="765">IF(U144=U110,0,1)</f>
        <v>0</v>
      </c>
    </row>
    <row r="145" spans="1:37" hidden="1">
      <c r="A145" s="871"/>
      <c r="B145" s="846"/>
      <c r="C145" s="865"/>
      <c r="D145" s="404" t="s">
        <v>22</v>
      </c>
      <c r="E145" s="866"/>
      <c r="F145" s="863"/>
      <c r="G145" s="863"/>
      <c r="H145" s="863"/>
      <c r="I145" s="863"/>
      <c r="J145" s="863"/>
      <c r="K145" s="863"/>
      <c r="L145" s="863"/>
      <c r="M145" s="863"/>
      <c r="N145" s="863"/>
      <c r="O145" s="863"/>
      <c r="P145" s="863"/>
      <c r="Q145" s="863"/>
      <c r="R145" s="863"/>
      <c r="S145" s="863"/>
      <c r="T145" s="863"/>
      <c r="U145" s="863"/>
      <c r="V145" s="863"/>
      <c r="W145" s="863"/>
      <c r="X145" s="863"/>
      <c r="Y145" s="863"/>
      <c r="Z145" s="863"/>
      <c r="AA145" s="863"/>
      <c r="AB145" s="863"/>
      <c r="AC145" s="863"/>
      <c r="AD145" s="863"/>
      <c r="AE145" s="863"/>
      <c r="AF145" s="863"/>
      <c r="AG145" s="863"/>
      <c r="AH145" s="863"/>
      <c r="AI145" s="863"/>
      <c r="AJ145" s="863"/>
      <c r="AK145" s="863"/>
    </row>
    <row r="146" spans="1:37" hidden="1">
      <c r="A146" s="871"/>
      <c r="B146" s="847" t="s">
        <v>23</v>
      </c>
      <c r="C146" s="864" t="s">
        <v>20</v>
      </c>
      <c r="D146" s="403" t="s">
        <v>21</v>
      </c>
      <c r="E146" s="866"/>
      <c r="F146" s="867"/>
      <c r="G146" s="862">
        <v>0.79</v>
      </c>
      <c r="H146" s="862">
        <v>0.71</v>
      </c>
      <c r="I146" s="862">
        <v>0.64</v>
      </c>
      <c r="J146" s="862">
        <v>0.6</v>
      </c>
      <c r="K146" s="862">
        <v>0.56999999999999995</v>
      </c>
      <c r="L146" s="862">
        <v>0.55000000000000004</v>
      </c>
      <c r="M146" s="862">
        <v>0.54</v>
      </c>
      <c r="N146" s="862">
        <v>0.52</v>
      </c>
      <c r="O146" s="862">
        <v>0.51</v>
      </c>
      <c r="P146" s="862">
        <v>0.5</v>
      </c>
      <c r="Q146" s="862">
        <v>0.49</v>
      </c>
      <c r="R146" s="862">
        <v>0.48</v>
      </c>
      <c r="S146" s="862">
        <v>0.47</v>
      </c>
      <c r="T146" s="862">
        <v>0.47</v>
      </c>
      <c r="U146" s="862">
        <v>0.46</v>
      </c>
      <c r="V146" s="862">
        <f>IF(F146=F112,0,1)</f>
        <v>0</v>
      </c>
      <c r="W146" s="862">
        <f t="shared" ref="W146" si="766">IF(G146=G112,0,1)</f>
        <v>0</v>
      </c>
      <c r="X146" s="862">
        <f t="shared" ref="X146" si="767">IF(H146=H112,0,1)</f>
        <v>0</v>
      </c>
      <c r="Y146" s="862">
        <f t="shared" ref="Y146" si="768">IF(I146=I112,0,1)</f>
        <v>0</v>
      </c>
      <c r="Z146" s="862">
        <f t="shared" ref="Z146" si="769">IF(J146=J112,0,1)</f>
        <v>0</v>
      </c>
      <c r="AA146" s="862">
        <f t="shared" ref="AA146" si="770">IF(K146=K112,0,1)</f>
        <v>0</v>
      </c>
      <c r="AB146" s="862">
        <f t="shared" ref="AB146" si="771">IF(L146=L112,0,1)</f>
        <v>0</v>
      </c>
      <c r="AC146" s="862">
        <f t="shared" ref="AC146" si="772">IF(M146=M112,0,1)</f>
        <v>0</v>
      </c>
      <c r="AD146" s="862">
        <f t="shared" ref="AD146" si="773">IF(N146=N112,0,1)</f>
        <v>1</v>
      </c>
      <c r="AE146" s="862">
        <f t="shared" ref="AE146" si="774">IF(O146=O112,0,1)</f>
        <v>1</v>
      </c>
      <c r="AF146" s="862">
        <f t="shared" ref="AF146" si="775">IF(P146=P112,0,1)</f>
        <v>0</v>
      </c>
      <c r="AG146" s="862">
        <f t="shared" ref="AG146" si="776">IF(Q146=Q112,0,1)</f>
        <v>0</v>
      </c>
      <c r="AH146" s="862">
        <f t="shared" ref="AH146" si="777">IF(R146=R112,0,1)</f>
        <v>0</v>
      </c>
      <c r="AI146" s="862">
        <f t="shared" ref="AI146" si="778">IF(S146=S112,0,1)</f>
        <v>1</v>
      </c>
      <c r="AJ146" s="862">
        <f t="shared" ref="AJ146" si="779">IF(T146=T112,0,1)</f>
        <v>0</v>
      </c>
      <c r="AK146" s="862">
        <f t="shared" ref="AK146" si="780">IF(U146=U112,0,1)</f>
        <v>1</v>
      </c>
    </row>
    <row r="147" spans="1:37" hidden="1">
      <c r="A147" s="871"/>
      <c r="B147" s="846"/>
      <c r="C147" s="865"/>
      <c r="D147" s="404" t="s">
        <v>22</v>
      </c>
      <c r="E147" s="866"/>
      <c r="F147" s="867"/>
      <c r="G147" s="863"/>
      <c r="H147" s="863"/>
      <c r="I147" s="863"/>
      <c r="J147" s="863"/>
      <c r="K147" s="863"/>
      <c r="L147" s="863"/>
      <c r="M147" s="863"/>
      <c r="N147" s="863"/>
      <c r="O147" s="863"/>
      <c r="P147" s="863"/>
      <c r="Q147" s="863"/>
      <c r="R147" s="863"/>
      <c r="S147" s="863"/>
      <c r="T147" s="863"/>
      <c r="U147" s="863"/>
      <c r="V147" s="863"/>
      <c r="W147" s="863"/>
      <c r="X147" s="863"/>
      <c r="Y147" s="863"/>
      <c r="Z147" s="863"/>
      <c r="AA147" s="863"/>
      <c r="AB147" s="863"/>
      <c r="AC147" s="863"/>
      <c r="AD147" s="863"/>
      <c r="AE147" s="863"/>
      <c r="AF147" s="863"/>
      <c r="AG147" s="863"/>
      <c r="AH147" s="863"/>
      <c r="AI147" s="863"/>
      <c r="AJ147" s="863"/>
      <c r="AK147" s="863"/>
    </row>
    <row r="148" spans="1:37" hidden="1">
      <c r="A148" s="871"/>
      <c r="B148" s="847" t="s">
        <v>24</v>
      </c>
      <c r="C148" s="864" t="s">
        <v>20</v>
      </c>
      <c r="D148" s="403" t="s">
        <v>21</v>
      </c>
      <c r="E148" s="866"/>
      <c r="F148" s="867"/>
      <c r="G148" s="867"/>
      <c r="H148" s="862">
        <v>0.9</v>
      </c>
      <c r="I148" s="862">
        <v>0.81</v>
      </c>
      <c r="J148" s="862">
        <v>0.75</v>
      </c>
      <c r="K148" s="862">
        <v>0.72</v>
      </c>
      <c r="L148" s="862">
        <v>0.7</v>
      </c>
      <c r="M148" s="862">
        <v>0.68</v>
      </c>
      <c r="N148" s="862">
        <v>0.66</v>
      </c>
      <c r="O148" s="862">
        <v>0.65</v>
      </c>
      <c r="P148" s="862">
        <v>0.63</v>
      </c>
      <c r="Q148" s="862">
        <v>0.61</v>
      </c>
      <c r="R148" s="862">
        <v>0.6</v>
      </c>
      <c r="S148" s="862">
        <v>0.6</v>
      </c>
      <c r="T148" s="862">
        <v>0.59</v>
      </c>
      <c r="U148" s="862">
        <v>0.57999999999999996</v>
      </c>
      <c r="V148" s="862">
        <f>IF(F148=F114,0,1)</f>
        <v>0</v>
      </c>
      <c r="W148" s="862">
        <f t="shared" ref="W148" si="781">IF(G148=G114,0,1)</f>
        <v>0</v>
      </c>
      <c r="X148" s="862">
        <f t="shared" ref="X148" si="782">IF(H148=H114,0,1)</f>
        <v>0</v>
      </c>
      <c r="Y148" s="862">
        <f t="shared" ref="Y148" si="783">IF(I148=I114,0,1)</f>
        <v>0</v>
      </c>
      <c r="Z148" s="862">
        <f t="shared" ref="Z148" si="784">IF(J148=J114,0,1)</f>
        <v>0</v>
      </c>
      <c r="AA148" s="862">
        <f t="shared" ref="AA148" si="785">IF(K148=K114,0,1)</f>
        <v>0</v>
      </c>
      <c r="AB148" s="862">
        <f t="shared" ref="AB148" si="786">IF(L148=L114,0,1)</f>
        <v>0</v>
      </c>
      <c r="AC148" s="862">
        <f t="shared" ref="AC148" si="787">IF(M148=M114,0,1)</f>
        <v>0</v>
      </c>
      <c r="AD148" s="862">
        <f t="shared" ref="AD148" si="788">IF(N148=N114,0,1)</f>
        <v>1</v>
      </c>
      <c r="AE148" s="862">
        <f t="shared" ref="AE148" si="789">IF(O148=O114,0,1)</f>
        <v>0</v>
      </c>
      <c r="AF148" s="862">
        <f t="shared" ref="AF148" si="790">IF(P148=P114,0,1)</f>
        <v>0</v>
      </c>
      <c r="AG148" s="862">
        <f t="shared" ref="AG148" si="791">IF(Q148=Q114,0,1)</f>
        <v>1</v>
      </c>
      <c r="AH148" s="862">
        <f t="shared" ref="AH148" si="792">IF(R148=R114,0,1)</f>
        <v>1</v>
      </c>
      <c r="AI148" s="862">
        <f t="shared" ref="AI148" si="793">IF(S148=S114,0,1)</f>
        <v>0</v>
      </c>
      <c r="AJ148" s="862">
        <f t="shared" ref="AJ148" si="794">IF(T148=T114,0,1)</f>
        <v>1</v>
      </c>
      <c r="AK148" s="862">
        <f t="shared" ref="AK148" si="795">IF(U148=U114,0,1)</f>
        <v>1</v>
      </c>
    </row>
    <row r="149" spans="1:37" hidden="1">
      <c r="A149" s="871"/>
      <c r="B149" s="846"/>
      <c r="C149" s="865"/>
      <c r="D149" s="404" t="s">
        <v>22</v>
      </c>
      <c r="E149" s="866"/>
      <c r="F149" s="867"/>
      <c r="G149" s="867"/>
      <c r="H149" s="863"/>
      <c r="I149" s="863"/>
      <c r="J149" s="863"/>
      <c r="K149" s="863"/>
      <c r="L149" s="863"/>
      <c r="M149" s="863"/>
      <c r="N149" s="863"/>
      <c r="O149" s="863"/>
      <c r="P149" s="863"/>
      <c r="Q149" s="863"/>
      <c r="R149" s="863"/>
      <c r="S149" s="863"/>
      <c r="T149" s="863"/>
      <c r="U149" s="863"/>
      <c r="V149" s="863"/>
      <c r="W149" s="863"/>
      <c r="X149" s="863"/>
      <c r="Y149" s="863"/>
      <c r="Z149" s="863"/>
      <c r="AA149" s="863"/>
      <c r="AB149" s="863"/>
      <c r="AC149" s="863"/>
      <c r="AD149" s="863"/>
      <c r="AE149" s="863"/>
      <c r="AF149" s="863"/>
      <c r="AG149" s="863"/>
      <c r="AH149" s="863"/>
      <c r="AI149" s="863"/>
      <c r="AJ149" s="863"/>
      <c r="AK149" s="863"/>
    </row>
    <row r="150" spans="1:37" hidden="1">
      <c r="A150" s="871"/>
      <c r="B150" s="847" t="s">
        <v>25</v>
      </c>
      <c r="C150" s="864" t="s">
        <v>20</v>
      </c>
      <c r="D150" s="403" t="s">
        <v>21</v>
      </c>
      <c r="E150" s="866"/>
      <c r="F150" s="867"/>
      <c r="G150" s="867"/>
      <c r="H150" s="867"/>
      <c r="I150" s="862">
        <v>0.9</v>
      </c>
      <c r="J150" s="862">
        <v>0.84</v>
      </c>
      <c r="K150" s="862">
        <v>0.8</v>
      </c>
      <c r="L150" s="862">
        <v>0.78</v>
      </c>
      <c r="M150" s="862">
        <v>0.76</v>
      </c>
      <c r="N150" s="862">
        <v>0.73</v>
      </c>
      <c r="O150" s="862">
        <v>0.72</v>
      </c>
      <c r="P150" s="862">
        <v>0.7</v>
      </c>
      <c r="Q150" s="862">
        <v>0.68</v>
      </c>
      <c r="R150" s="862">
        <v>0.67</v>
      </c>
      <c r="S150" s="862">
        <v>0.66</v>
      </c>
      <c r="T150" s="862">
        <v>0.66</v>
      </c>
      <c r="U150" s="862">
        <v>0.65</v>
      </c>
      <c r="V150" s="862">
        <f>IF(F150=F116,0,1)</f>
        <v>0</v>
      </c>
      <c r="W150" s="862">
        <f t="shared" ref="W150" si="796">IF(G150=G116,0,1)</f>
        <v>0</v>
      </c>
      <c r="X150" s="862">
        <f t="shared" ref="X150" si="797">IF(H150=H116,0,1)</f>
        <v>0</v>
      </c>
      <c r="Y150" s="862">
        <f t="shared" ref="Y150" si="798">IF(I150=I116,0,1)</f>
        <v>0</v>
      </c>
      <c r="Z150" s="862">
        <f t="shared" ref="Z150" si="799">IF(J150=J116,0,1)</f>
        <v>0</v>
      </c>
      <c r="AA150" s="862">
        <f t="shared" ref="AA150" si="800">IF(K150=K116,0,1)</f>
        <v>0</v>
      </c>
      <c r="AB150" s="862">
        <f t="shared" ref="AB150" si="801">IF(L150=L116,0,1)</f>
        <v>0</v>
      </c>
      <c r="AC150" s="862">
        <f t="shared" ref="AC150" si="802">IF(M150=M116,0,1)</f>
        <v>0</v>
      </c>
      <c r="AD150" s="862">
        <f t="shared" ref="AD150" si="803">IF(N150=N116,0,1)</f>
        <v>1</v>
      </c>
      <c r="AE150" s="862">
        <f t="shared" ref="AE150" si="804">IF(O150=O116,0,1)</f>
        <v>1</v>
      </c>
      <c r="AF150" s="862">
        <f t="shared" ref="AF150" si="805">IF(P150=P116,0,1)</f>
        <v>0</v>
      </c>
      <c r="AG150" s="862">
        <f t="shared" ref="AG150" si="806">IF(Q150=Q116,0,1)</f>
        <v>1</v>
      </c>
      <c r="AH150" s="862">
        <f t="shared" ref="AH150" si="807">IF(R150=R116,0,1)</f>
        <v>1</v>
      </c>
      <c r="AI150" s="862">
        <f t="shared" ref="AI150" si="808">IF(S150=S116,0,1)</f>
        <v>1</v>
      </c>
      <c r="AJ150" s="862">
        <f t="shared" ref="AJ150" si="809">IF(T150=T116,0,1)</f>
        <v>0</v>
      </c>
      <c r="AK150" s="862">
        <f t="shared" ref="AK150" si="810">IF(U150=U116,0,1)</f>
        <v>1</v>
      </c>
    </row>
    <row r="151" spans="1:37" hidden="1">
      <c r="A151" s="871"/>
      <c r="B151" s="846"/>
      <c r="C151" s="865"/>
      <c r="D151" s="404" t="s">
        <v>22</v>
      </c>
      <c r="E151" s="866"/>
      <c r="F151" s="867"/>
      <c r="G151" s="867"/>
      <c r="H151" s="867"/>
      <c r="I151" s="863"/>
      <c r="J151" s="863"/>
      <c r="K151" s="863"/>
      <c r="L151" s="863"/>
      <c r="M151" s="863"/>
      <c r="N151" s="863"/>
      <c r="O151" s="863"/>
      <c r="P151" s="863"/>
      <c r="Q151" s="863"/>
      <c r="R151" s="863"/>
      <c r="S151" s="863"/>
      <c r="T151" s="863"/>
      <c r="U151" s="863"/>
      <c r="V151" s="863"/>
      <c r="W151" s="863"/>
      <c r="X151" s="863"/>
      <c r="Y151" s="863"/>
      <c r="Z151" s="863"/>
      <c r="AA151" s="863"/>
      <c r="AB151" s="863"/>
      <c r="AC151" s="863"/>
      <c r="AD151" s="863"/>
      <c r="AE151" s="863"/>
      <c r="AF151" s="863"/>
      <c r="AG151" s="863"/>
      <c r="AH151" s="863"/>
      <c r="AI151" s="863"/>
      <c r="AJ151" s="863"/>
      <c r="AK151" s="863"/>
    </row>
    <row r="152" spans="1:37" hidden="1">
      <c r="A152" s="871"/>
      <c r="B152" s="847" t="s">
        <v>26</v>
      </c>
      <c r="C152" s="864" t="s">
        <v>20</v>
      </c>
      <c r="D152" s="403" t="s">
        <v>21</v>
      </c>
      <c r="E152" s="866"/>
      <c r="F152" s="867"/>
      <c r="G152" s="867"/>
      <c r="H152" s="867"/>
      <c r="I152" s="867"/>
      <c r="J152" s="862">
        <v>0.93</v>
      </c>
      <c r="K152" s="862">
        <v>0.88</v>
      </c>
      <c r="L152" s="862">
        <v>0.87</v>
      </c>
      <c r="M152" s="862">
        <v>0.84</v>
      </c>
      <c r="N152" s="862">
        <v>0.81</v>
      </c>
      <c r="O152" s="862">
        <v>0.8</v>
      </c>
      <c r="P152" s="862">
        <v>0.77</v>
      </c>
      <c r="Q152" s="862">
        <v>0.76</v>
      </c>
      <c r="R152" s="862">
        <v>0.74</v>
      </c>
      <c r="S152" s="862">
        <v>0.74</v>
      </c>
      <c r="T152" s="862">
        <v>0.73</v>
      </c>
      <c r="U152" s="862">
        <v>0.72</v>
      </c>
      <c r="V152" s="862">
        <f>IF(F152=F118,0,1)</f>
        <v>0</v>
      </c>
      <c r="W152" s="862">
        <f t="shared" ref="W152" si="811">IF(G152=G118,0,1)</f>
        <v>0</v>
      </c>
      <c r="X152" s="862">
        <f t="shared" ref="X152" si="812">IF(H152=H118,0,1)</f>
        <v>0</v>
      </c>
      <c r="Y152" s="862">
        <f t="shared" ref="Y152" si="813">IF(I152=I118,0,1)</f>
        <v>0</v>
      </c>
      <c r="Z152" s="862">
        <f t="shared" ref="Z152" si="814">IF(J152=J118,0,1)</f>
        <v>0</v>
      </c>
      <c r="AA152" s="862">
        <f t="shared" ref="AA152" si="815">IF(K152=K118,0,1)</f>
        <v>0</v>
      </c>
      <c r="AB152" s="862">
        <f t="shared" ref="AB152" si="816">IF(L152=L118,0,1)</f>
        <v>0</v>
      </c>
      <c r="AC152" s="862">
        <f t="shared" ref="AC152" si="817">IF(M152=M118,0,1)</f>
        <v>0</v>
      </c>
      <c r="AD152" s="862">
        <f t="shared" ref="AD152" si="818">IF(N152=N118,0,1)</f>
        <v>1</v>
      </c>
      <c r="AE152" s="862">
        <f t="shared" ref="AE152" si="819">IF(O152=O118,0,1)</f>
        <v>1</v>
      </c>
      <c r="AF152" s="862">
        <f t="shared" ref="AF152" si="820">IF(P152=P118,0,1)</f>
        <v>1</v>
      </c>
      <c r="AG152" s="862">
        <f t="shared" ref="AG152" si="821">IF(Q152=Q118,0,1)</f>
        <v>1</v>
      </c>
      <c r="AH152" s="862">
        <f t="shared" ref="AH152" si="822">IF(R152=R118,0,1)</f>
        <v>1</v>
      </c>
      <c r="AI152" s="862">
        <f t="shared" ref="AI152" si="823">IF(S152=S118,0,1)</f>
        <v>0</v>
      </c>
      <c r="AJ152" s="862">
        <f t="shared" ref="AJ152" si="824">IF(T152=T118,0,1)</f>
        <v>1</v>
      </c>
      <c r="AK152" s="862">
        <f t="shared" ref="AK152" si="825">IF(U152=U118,0,1)</f>
        <v>1</v>
      </c>
    </row>
    <row r="153" spans="1:37" hidden="1">
      <c r="A153" s="871"/>
      <c r="B153" s="846"/>
      <c r="C153" s="865"/>
      <c r="D153" s="404" t="s">
        <v>22</v>
      </c>
      <c r="E153" s="866"/>
      <c r="F153" s="867"/>
      <c r="G153" s="867"/>
      <c r="H153" s="867"/>
      <c r="I153" s="867"/>
      <c r="J153" s="863"/>
      <c r="K153" s="863"/>
      <c r="L153" s="863"/>
      <c r="M153" s="863"/>
      <c r="N153" s="863"/>
      <c r="O153" s="863"/>
      <c r="P153" s="863"/>
      <c r="Q153" s="863"/>
      <c r="R153" s="863"/>
      <c r="S153" s="863"/>
      <c r="T153" s="863"/>
      <c r="U153" s="863"/>
      <c r="V153" s="863"/>
      <c r="W153" s="863"/>
      <c r="X153" s="863"/>
      <c r="Y153" s="863"/>
      <c r="Z153" s="863"/>
      <c r="AA153" s="863"/>
      <c r="AB153" s="863"/>
      <c r="AC153" s="863"/>
      <c r="AD153" s="863"/>
      <c r="AE153" s="863"/>
      <c r="AF153" s="863"/>
      <c r="AG153" s="863"/>
      <c r="AH153" s="863"/>
      <c r="AI153" s="863"/>
      <c r="AJ153" s="863"/>
      <c r="AK153" s="863"/>
    </row>
    <row r="154" spans="1:37" hidden="1">
      <c r="A154" s="871"/>
      <c r="B154" s="847" t="s">
        <v>27</v>
      </c>
      <c r="C154" s="864" t="s">
        <v>20</v>
      </c>
      <c r="D154" s="403" t="s">
        <v>21</v>
      </c>
      <c r="E154" s="866"/>
      <c r="F154" s="867"/>
      <c r="G154" s="867"/>
      <c r="H154" s="867"/>
      <c r="I154" s="867"/>
      <c r="J154" s="867"/>
      <c r="K154" s="862">
        <v>0.95</v>
      </c>
      <c r="L154" s="862">
        <v>0.93</v>
      </c>
      <c r="M154" s="862">
        <v>0.9</v>
      </c>
      <c r="N154" s="862">
        <v>0.88</v>
      </c>
      <c r="O154" s="862">
        <v>0.86</v>
      </c>
      <c r="P154" s="862">
        <v>0.83</v>
      </c>
      <c r="Q154" s="862">
        <v>0.82</v>
      </c>
      <c r="R154" s="862">
        <v>0.8</v>
      </c>
      <c r="S154" s="862">
        <v>0.79</v>
      </c>
      <c r="T154" s="862">
        <v>0.78</v>
      </c>
      <c r="U154" s="862">
        <v>0.78</v>
      </c>
      <c r="V154" s="862">
        <f>IF(F154=F120,0,1)</f>
        <v>0</v>
      </c>
      <c r="W154" s="862">
        <f t="shared" ref="W154" si="826">IF(G154=G120,0,1)</f>
        <v>0</v>
      </c>
      <c r="X154" s="862">
        <f t="shared" ref="X154" si="827">IF(H154=H120,0,1)</f>
        <v>0</v>
      </c>
      <c r="Y154" s="862">
        <f t="shared" ref="Y154" si="828">IF(I154=I120,0,1)</f>
        <v>0</v>
      </c>
      <c r="Z154" s="862">
        <f t="shared" ref="Z154" si="829">IF(J154=J120,0,1)</f>
        <v>0</v>
      </c>
      <c r="AA154" s="862">
        <f t="shared" ref="AA154" si="830">IF(K154=K120,0,1)</f>
        <v>0</v>
      </c>
      <c r="AB154" s="862">
        <f t="shared" ref="AB154" si="831">IF(L154=L120,0,1)</f>
        <v>0</v>
      </c>
      <c r="AC154" s="862">
        <f t="shared" ref="AC154" si="832">IF(M154=M120,0,1)</f>
        <v>0</v>
      </c>
      <c r="AD154" s="862">
        <f t="shared" ref="AD154" si="833">IF(N154=N120,0,1)</f>
        <v>1</v>
      </c>
      <c r="AE154" s="862">
        <f t="shared" ref="AE154" si="834">IF(O154=O120,0,1)</f>
        <v>1</v>
      </c>
      <c r="AF154" s="862">
        <f t="shared" ref="AF154" si="835">IF(P154=P120,0,1)</f>
        <v>1</v>
      </c>
      <c r="AG154" s="862">
        <f t="shared" ref="AG154" si="836">IF(Q154=Q120,0,1)</f>
        <v>0</v>
      </c>
      <c r="AH154" s="862">
        <f t="shared" ref="AH154" si="837">IF(R154=R120,0,1)</f>
        <v>1</v>
      </c>
      <c r="AI154" s="862">
        <f t="shared" ref="AI154" si="838">IF(S154=S120,0,1)</f>
        <v>1</v>
      </c>
      <c r="AJ154" s="862">
        <f t="shared" ref="AJ154" si="839">IF(T154=T120,0,1)</f>
        <v>1</v>
      </c>
      <c r="AK154" s="862">
        <f t="shared" ref="AK154" si="840">IF(U154=U120,0,1)</f>
        <v>0</v>
      </c>
    </row>
    <row r="155" spans="1:37" hidden="1">
      <c r="A155" s="871"/>
      <c r="B155" s="846"/>
      <c r="C155" s="865"/>
      <c r="D155" s="404" t="s">
        <v>22</v>
      </c>
      <c r="E155" s="866"/>
      <c r="F155" s="867"/>
      <c r="G155" s="867"/>
      <c r="H155" s="867"/>
      <c r="I155" s="867"/>
      <c r="J155" s="867"/>
      <c r="K155" s="863"/>
      <c r="L155" s="863"/>
      <c r="M155" s="863"/>
      <c r="N155" s="863"/>
      <c r="O155" s="863"/>
      <c r="P155" s="863"/>
      <c r="Q155" s="863"/>
      <c r="R155" s="863"/>
      <c r="S155" s="863"/>
      <c r="T155" s="863"/>
      <c r="U155" s="863"/>
      <c r="V155" s="863"/>
      <c r="W155" s="863"/>
      <c r="X155" s="863"/>
      <c r="Y155" s="863"/>
      <c r="Z155" s="863"/>
      <c r="AA155" s="863"/>
      <c r="AB155" s="863"/>
      <c r="AC155" s="863"/>
      <c r="AD155" s="863"/>
      <c r="AE155" s="863"/>
      <c r="AF155" s="863"/>
      <c r="AG155" s="863"/>
      <c r="AH155" s="863"/>
      <c r="AI155" s="863"/>
      <c r="AJ155" s="863"/>
      <c r="AK155" s="863"/>
    </row>
    <row r="156" spans="1:37" hidden="1">
      <c r="A156" s="871"/>
      <c r="B156" s="847" t="s">
        <v>28</v>
      </c>
      <c r="C156" s="864" t="s">
        <v>20</v>
      </c>
      <c r="D156" s="403" t="s">
        <v>21</v>
      </c>
      <c r="E156" s="866"/>
      <c r="F156" s="867"/>
      <c r="G156" s="867"/>
      <c r="H156" s="867"/>
      <c r="I156" s="867"/>
      <c r="J156" s="867"/>
      <c r="K156" s="867"/>
      <c r="L156" s="862">
        <v>0.98</v>
      </c>
      <c r="M156" s="862">
        <v>0.95</v>
      </c>
      <c r="N156" s="862">
        <v>0.92</v>
      </c>
      <c r="O156" s="862">
        <v>0.9</v>
      </c>
      <c r="P156" s="862">
        <v>0.88</v>
      </c>
      <c r="Q156" s="862">
        <v>0.86</v>
      </c>
      <c r="R156" s="862">
        <v>0.84</v>
      </c>
      <c r="S156" s="862">
        <v>0.83</v>
      </c>
      <c r="T156" s="862">
        <v>0.83</v>
      </c>
      <c r="U156" s="862">
        <v>0.82</v>
      </c>
      <c r="V156" s="862">
        <f>IF(F156=F122,0,1)</f>
        <v>0</v>
      </c>
      <c r="W156" s="862">
        <f t="shared" ref="W156" si="841">IF(G156=G122,0,1)</f>
        <v>0</v>
      </c>
      <c r="X156" s="862">
        <f t="shared" ref="X156" si="842">IF(H156=H122,0,1)</f>
        <v>0</v>
      </c>
      <c r="Y156" s="862">
        <f t="shared" ref="Y156" si="843">IF(I156=I122,0,1)</f>
        <v>0</v>
      </c>
      <c r="Z156" s="862">
        <f t="shared" ref="Z156" si="844">IF(J156=J122,0,1)</f>
        <v>0</v>
      </c>
      <c r="AA156" s="862">
        <f t="shared" ref="AA156" si="845">IF(K156=K122,0,1)</f>
        <v>0</v>
      </c>
      <c r="AB156" s="862">
        <f t="shared" ref="AB156" si="846">IF(L156=L122,0,1)</f>
        <v>0</v>
      </c>
      <c r="AC156" s="862">
        <f t="shared" ref="AC156" si="847">IF(M156=M122,0,1)</f>
        <v>0</v>
      </c>
      <c r="AD156" s="862">
        <f t="shared" ref="AD156" si="848">IF(N156=N122,0,1)</f>
        <v>1</v>
      </c>
      <c r="AE156" s="862">
        <f t="shared" ref="AE156" si="849">IF(O156=O122,0,1)</f>
        <v>1</v>
      </c>
      <c r="AF156" s="862">
        <f t="shared" ref="AF156" si="850">IF(P156=P122,0,1)</f>
        <v>1</v>
      </c>
      <c r="AG156" s="862">
        <f t="shared" ref="AG156" si="851">IF(Q156=Q122,0,1)</f>
        <v>1</v>
      </c>
      <c r="AH156" s="862">
        <f t="shared" ref="AH156" si="852">IF(R156=R122,0,1)</f>
        <v>1</v>
      </c>
      <c r="AI156" s="862">
        <f t="shared" ref="AI156" si="853">IF(S156=S122,0,1)</f>
        <v>1</v>
      </c>
      <c r="AJ156" s="862">
        <f t="shared" ref="AJ156" si="854">IF(T156=T122,0,1)</f>
        <v>0</v>
      </c>
      <c r="AK156" s="862">
        <f t="shared" ref="AK156" si="855">IF(U156=U122,0,1)</f>
        <v>1</v>
      </c>
    </row>
    <row r="157" spans="1:37" hidden="1">
      <c r="A157" s="871"/>
      <c r="B157" s="846"/>
      <c r="C157" s="865"/>
      <c r="D157" s="404" t="s">
        <v>22</v>
      </c>
      <c r="E157" s="866"/>
      <c r="F157" s="867"/>
      <c r="G157" s="867"/>
      <c r="H157" s="867"/>
      <c r="I157" s="867"/>
      <c r="J157" s="867"/>
      <c r="K157" s="867"/>
      <c r="L157" s="863"/>
      <c r="M157" s="863"/>
      <c r="N157" s="863"/>
      <c r="O157" s="863"/>
      <c r="P157" s="863"/>
      <c r="Q157" s="863"/>
      <c r="R157" s="863"/>
      <c r="S157" s="863"/>
      <c r="T157" s="863"/>
      <c r="U157" s="863"/>
      <c r="V157" s="863"/>
      <c r="W157" s="863"/>
      <c r="X157" s="863"/>
      <c r="Y157" s="863"/>
      <c r="Z157" s="863"/>
      <c r="AA157" s="863"/>
      <c r="AB157" s="863"/>
      <c r="AC157" s="863"/>
      <c r="AD157" s="863"/>
      <c r="AE157" s="863"/>
      <c r="AF157" s="863"/>
      <c r="AG157" s="863"/>
      <c r="AH157" s="863"/>
      <c r="AI157" s="863"/>
      <c r="AJ157" s="863"/>
      <c r="AK157" s="863"/>
    </row>
    <row r="158" spans="1:37" hidden="1">
      <c r="A158" s="871"/>
      <c r="B158" s="847" t="s">
        <v>29</v>
      </c>
      <c r="C158" s="864" t="s">
        <v>20</v>
      </c>
      <c r="D158" s="403" t="s">
        <v>21</v>
      </c>
      <c r="E158" s="866"/>
      <c r="F158" s="867"/>
      <c r="G158" s="867"/>
      <c r="H158" s="867"/>
      <c r="I158" s="867"/>
      <c r="J158" s="867"/>
      <c r="K158" s="867"/>
      <c r="L158" s="867"/>
      <c r="M158" s="862">
        <v>0.97</v>
      </c>
      <c r="N158" s="862">
        <v>0.94</v>
      </c>
      <c r="O158" s="862">
        <v>0.92</v>
      </c>
      <c r="P158" s="862">
        <v>0.89</v>
      </c>
      <c r="Q158" s="862">
        <v>0.88</v>
      </c>
      <c r="R158" s="862">
        <v>0.86</v>
      </c>
      <c r="S158" s="862">
        <v>0.85</v>
      </c>
      <c r="T158" s="862">
        <v>0.84</v>
      </c>
      <c r="U158" s="862">
        <v>0.83</v>
      </c>
      <c r="V158" s="862">
        <f>IF(F158=F124,0,1)</f>
        <v>0</v>
      </c>
      <c r="W158" s="862">
        <f t="shared" ref="W158" si="856">IF(G158=G124,0,1)</f>
        <v>0</v>
      </c>
      <c r="X158" s="862">
        <f t="shared" ref="X158" si="857">IF(H158=H124,0,1)</f>
        <v>0</v>
      </c>
      <c r="Y158" s="862">
        <f t="shared" ref="Y158" si="858">IF(I158=I124,0,1)</f>
        <v>0</v>
      </c>
      <c r="Z158" s="862">
        <f t="shared" ref="Z158" si="859">IF(J158=J124,0,1)</f>
        <v>0</v>
      </c>
      <c r="AA158" s="862">
        <f t="shared" ref="AA158" si="860">IF(K158=K124,0,1)</f>
        <v>0</v>
      </c>
      <c r="AB158" s="862">
        <f t="shared" ref="AB158" si="861">IF(L158=L124,0,1)</f>
        <v>0</v>
      </c>
      <c r="AC158" s="862">
        <f t="shared" ref="AC158" si="862">IF(M158=M124,0,1)</f>
        <v>0</v>
      </c>
      <c r="AD158" s="862">
        <f t="shared" ref="AD158" si="863">IF(N158=N124,0,1)</f>
        <v>1</v>
      </c>
      <c r="AE158" s="862">
        <f t="shared" ref="AE158" si="864">IF(O158=O124,0,1)</f>
        <v>1</v>
      </c>
      <c r="AF158" s="862">
        <f t="shared" ref="AF158" si="865">IF(P158=P124,0,1)</f>
        <v>1</v>
      </c>
      <c r="AG158" s="862">
        <f t="shared" ref="AG158" si="866">IF(Q158=Q124,0,1)</f>
        <v>1</v>
      </c>
      <c r="AH158" s="862">
        <f t="shared" ref="AH158" si="867">IF(R158=R124,0,1)</f>
        <v>1</v>
      </c>
      <c r="AI158" s="862">
        <f t="shared" ref="AI158" si="868">IF(S158=S124,0,1)</f>
        <v>1</v>
      </c>
      <c r="AJ158" s="862">
        <f t="shared" ref="AJ158" si="869">IF(T158=T124,0,1)</f>
        <v>1</v>
      </c>
      <c r="AK158" s="862">
        <f t="shared" ref="AK158" si="870">IF(U158=U124,0,1)</f>
        <v>1</v>
      </c>
    </row>
    <row r="159" spans="1:37" hidden="1">
      <c r="A159" s="871"/>
      <c r="B159" s="846"/>
      <c r="C159" s="865"/>
      <c r="D159" s="404" t="s">
        <v>22</v>
      </c>
      <c r="E159" s="866"/>
      <c r="F159" s="867"/>
      <c r="G159" s="867"/>
      <c r="H159" s="867"/>
      <c r="I159" s="867"/>
      <c r="J159" s="867"/>
      <c r="K159" s="867"/>
      <c r="L159" s="867"/>
      <c r="M159" s="863"/>
      <c r="N159" s="863"/>
      <c r="O159" s="863"/>
      <c r="P159" s="863"/>
      <c r="Q159" s="863"/>
      <c r="R159" s="863"/>
      <c r="S159" s="863"/>
      <c r="T159" s="863"/>
      <c r="U159" s="863"/>
      <c r="V159" s="863"/>
      <c r="W159" s="863"/>
      <c r="X159" s="863"/>
      <c r="Y159" s="863"/>
      <c r="Z159" s="863"/>
      <c r="AA159" s="863"/>
      <c r="AB159" s="863"/>
      <c r="AC159" s="863"/>
      <c r="AD159" s="863"/>
      <c r="AE159" s="863"/>
      <c r="AF159" s="863"/>
      <c r="AG159" s="863"/>
      <c r="AH159" s="863"/>
      <c r="AI159" s="863"/>
      <c r="AJ159" s="863"/>
      <c r="AK159" s="863"/>
    </row>
    <row r="160" spans="1:37" hidden="1">
      <c r="A160" s="871"/>
      <c r="B160" s="847" t="s">
        <v>30</v>
      </c>
      <c r="C160" s="864" t="s">
        <v>20</v>
      </c>
      <c r="D160" s="403" t="s">
        <v>21</v>
      </c>
      <c r="E160" s="866"/>
      <c r="F160" s="867"/>
      <c r="G160" s="867"/>
      <c r="H160" s="867"/>
      <c r="I160" s="867"/>
      <c r="J160" s="867"/>
      <c r="K160" s="867"/>
      <c r="L160" s="867"/>
      <c r="M160" s="867"/>
      <c r="N160" s="862">
        <v>0.97</v>
      </c>
      <c r="O160" s="862">
        <v>0.95</v>
      </c>
      <c r="P160" s="862">
        <v>0.92</v>
      </c>
      <c r="Q160" s="862">
        <v>0.9</v>
      </c>
      <c r="R160" s="862">
        <v>0.89</v>
      </c>
      <c r="S160" s="862">
        <v>0.88</v>
      </c>
      <c r="T160" s="862">
        <v>0.87</v>
      </c>
      <c r="U160" s="862">
        <v>0.86</v>
      </c>
      <c r="V160" s="862">
        <f>IF(F160=F126,0,1)</f>
        <v>0</v>
      </c>
      <c r="W160" s="862">
        <f t="shared" ref="W160" si="871">IF(G160=G126,0,1)</f>
        <v>0</v>
      </c>
      <c r="X160" s="862">
        <f t="shared" ref="X160" si="872">IF(H160=H126,0,1)</f>
        <v>0</v>
      </c>
      <c r="Y160" s="862">
        <f t="shared" ref="Y160" si="873">IF(I160=I126,0,1)</f>
        <v>0</v>
      </c>
      <c r="Z160" s="862">
        <f t="shared" ref="Z160" si="874">IF(J160=J126,0,1)</f>
        <v>0</v>
      </c>
      <c r="AA160" s="862">
        <f t="shared" ref="AA160" si="875">IF(K160=K126,0,1)</f>
        <v>0</v>
      </c>
      <c r="AB160" s="862">
        <f t="shared" ref="AB160" si="876">IF(L160=L126,0,1)</f>
        <v>0</v>
      </c>
      <c r="AC160" s="862">
        <f t="shared" ref="AC160" si="877">IF(M160=M126,0,1)</f>
        <v>0</v>
      </c>
      <c r="AD160" s="862">
        <f t="shared" ref="AD160" si="878">IF(N160=N126,0,1)</f>
        <v>1</v>
      </c>
      <c r="AE160" s="862">
        <f t="shared" ref="AE160" si="879">IF(O160=O126,0,1)</f>
        <v>1</v>
      </c>
      <c r="AF160" s="862">
        <f t="shared" ref="AF160" si="880">IF(P160=P126,0,1)</f>
        <v>1</v>
      </c>
      <c r="AG160" s="862">
        <f t="shared" ref="AG160" si="881">IF(Q160=Q126,0,1)</f>
        <v>1</v>
      </c>
      <c r="AH160" s="862">
        <f t="shared" ref="AH160" si="882">IF(R160=R126,0,1)</f>
        <v>0</v>
      </c>
      <c r="AI160" s="862">
        <f t="shared" ref="AI160" si="883">IF(S160=S126,0,1)</f>
        <v>1</v>
      </c>
      <c r="AJ160" s="862">
        <f t="shared" ref="AJ160" si="884">IF(T160=T126,0,1)</f>
        <v>1</v>
      </c>
      <c r="AK160" s="862">
        <f t="shared" ref="AK160" si="885">IF(U160=U126,0,1)</f>
        <v>1</v>
      </c>
    </row>
    <row r="161" spans="1:37" hidden="1">
      <c r="A161" s="871"/>
      <c r="B161" s="846"/>
      <c r="C161" s="865"/>
      <c r="D161" s="404" t="s">
        <v>22</v>
      </c>
      <c r="E161" s="866"/>
      <c r="F161" s="867"/>
      <c r="G161" s="867"/>
      <c r="H161" s="867"/>
      <c r="I161" s="867"/>
      <c r="J161" s="867"/>
      <c r="K161" s="867"/>
      <c r="L161" s="867"/>
      <c r="M161" s="867"/>
      <c r="N161" s="863"/>
      <c r="O161" s="863"/>
      <c r="P161" s="863"/>
      <c r="Q161" s="863"/>
      <c r="R161" s="863"/>
      <c r="S161" s="863"/>
      <c r="T161" s="863"/>
      <c r="U161" s="863"/>
      <c r="V161" s="863"/>
      <c r="W161" s="863"/>
      <c r="X161" s="863"/>
      <c r="Y161" s="863"/>
      <c r="Z161" s="863"/>
      <c r="AA161" s="863"/>
      <c r="AB161" s="863"/>
      <c r="AC161" s="863"/>
      <c r="AD161" s="863"/>
      <c r="AE161" s="863"/>
      <c r="AF161" s="863"/>
      <c r="AG161" s="863"/>
      <c r="AH161" s="863"/>
      <c r="AI161" s="863"/>
      <c r="AJ161" s="863"/>
      <c r="AK161" s="863"/>
    </row>
    <row r="162" spans="1:37" hidden="1">
      <c r="A162" s="871"/>
      <c r="B162" s="847" t="s">
        <v>31</v>
      </c>
      <c r="C162" s="864" t="s">
        <v>20</v>
      </c>
      <c r="D162" s="403" t="s">
        <v>21</v>
      </c>
      <c r="E162" s="866"/>
      <c r="F162" s="867"/>
      <c r="G162" s="867"/>
      <c r="H162" s="867"/>
      <c r="I162" s="867"/>
      <c r="J162" s="867"/>
      <c r="K162" s="867"/>
      <c r="L162" s="867"/>
      <c r="M162" s="867"/>
      <c r="N162" s="867"/>
      <c r="O162" s="862">
        <v>0.98</v>
      </c>
      <c r="P162" s="862">
        <v>0.95</v>
      </c>
      <c r="Q162" s="862">
        <v>0.93</v>
      </c>
      <c r="R162" s="862">
        <v>0.91</v>
      </c>
      <c r="S162" s="862">
        <v>0.9</v>
      </c>
      <c r="T162" s="862">
        <v>0.89</v>
      </c>
      <c r="U162" s="862">
        <v>0.89</v>
      </c>
      <c r="V162" s="862">
        <f>IF(F162=F128,0,1)</f>
        <v>0</v>
      </c>
      <c r="W162" s="862">
        <f t="shared" ref="W162" si="886">IF(G162=G128,0,1)</f>
        <v>0</v>
      </c>
      <c r="X162" s="862">
        <f t="shared" ref="X162" si="887">IF(H162=H128,0,1)</f>
        <v>0</v>
      </c>
      <c r="Y162" s="862">
        <f t="shared" ref="Y162" si="888">IF(I162=I128,0,1)</f>
        <v>0</v>
      </c>
      <c r="Z162" s="862">
        <f t="shared" ref="Z162" si="889">IF(J162=J128,0,1)</f>
        <v>0</v>
      </c>
      <c r="AA162" s="862">
        <f t="shared" ref="AA162" si="890">IF(K162=K128,0,1)</f>
        <v>0</v>
      </c>
      <c r="AB162" s="862">
        <f t="shared" ref="AB162" si="891">IF(L162=L128,0,1)</f>
        <v>0</v>
      </c>
      <c r="AC162" s="862">
        <f t="shared" ref="AC162" si="892">IF(M162=M128,0,1)</f>
        <v>0</v>
      </c>
      <c r="AD162" s="862">
        <f t="shared" ref="AD162" si="893">IF(N162=N128,0,1)</f>
        <v>0</v>
      </c>
      <c r="AE162" s="862">
        <f t="shared" ref="AE162" si="894">IF(O162=O128,0,1)</f>
        <v>0</v>
      </c>
      <c r="AF162" s="862">
        <f t="shared" ref="AF162" si="895">IF(P162=P128,0,1)</f>
        <v>0</v>
      </c>
      <c r="AG162" s="862">
        <f t="shared" ref="AG162" si="896">IF(Q162=Q128,0,1)</f>
        <v>0</v>
      </c>
      <c r="AH162" s="862">
        <f t="shared" ref="AH162" si="897">IF(R162=R128,0,1)</f>
        <v>0</v>
      </c>
      <c r="AI162" s="862">
        <f t="shared" ref="AI162" si="898">IF(S162=S128,0,1)</f>
        <v>0</v>
      </c>
      <c r="AJ162" s="862">
        <f t="shared" ref="AJ162" si="899">IF(T162=T128,0,1)</f>
        <v>0</v>
      </c>
      <c r="AK162" s="862">
        <f t="shared" ref="AK162" si="900">IF(U162=U128,0,1)</f>
        <v>0</v>
      </c>
    </row>
    <row r="163" spans="1:37" hidden="1">
      <c r="A163" s="871"/>
      <c r="B163" s="846"/>
      <c r="C163" s="865"/>
      <c r="D163" s="404" t="s">
        <v>22</v>
      </c>
      <c r="E163" s="866"/>
      <c r="F163" s="867"/>
      <c r="G163" s="867"/>
      <c r="H163" s="867"/>
      <c r="I163" s="867"/>
      <c r="J163" s="867"/>
      <c r="K163" s="867"/>
      <c r="L163" s="867"/>
      <c r="M163" s="867"/>
      <c r="N163" s="867"/>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row>
    <row r="164" spans="1:37" hidden="1">
      <c r="A164" s="871"/>
      <c r="B164" s="847" t="s">
        <v>32</v>
      </c>
      <c r="C164" s="864" t="s">
        <v>20</v>
      </c>
      <c r="D164" s="403" t="s">
        <v>21</v>
      </c>
      <c r="E164" s="866"/>
      <c r="F164" s="867"/>
      <c r="G164" s="867"/>
      <c r="H164" s="867"/>
      <c r="I164" s="867"/>
      <c r="J164" s="867"/>
      <c r="K164" s="867"/>
      <c r="L164" s="867"/>
      <c r="M164" s="867"/>
      <c r="N164" s="867"/>
      <c r="O164" s="867"/>
      <c r="P164" s="862">
        <v>0.97</v>
      </c>
      <c r="Q164" s="862">
        <v>0.95</v>
      </c>
      <c r="R164" s="862">
        <v>0.93</v>
      </c>
      <c r="S164" s="862">
        <v>0.92</v>
      </c>
      <c r="T164" s="862">
        <v>0.91</v>
      </c>
      <c r="U164" s="862">
        <v>0.9</v>
      </c>
      <c r="V164" s="862">
        <f>IF(F164=F130,0,1)</f>
        <v>0</v>
      </c>
      <c r="W164" s="862">
        <f t="shared" ref="W164" si="901">IF(G164=G130,0,1)</f>
        <v>0</v>
      </c>
      <c r="X164" s="862">
        <f t="shared" ref="X164" si="902">IF(H164=H130,0,1)</f>
        <v>0</v>
      </c>
      <c r="Y164" s="862">
        <f t="shared" ref="Y164" si="903">IF(I164=I130,0,1)</f>
        <v>0</v>
      </c>
      <c r="Z164" s="862">
        <f t="shared" ref="Z164" si="904">IF(J164=J130,0,1)</f>
        <v>0</v>
      </c>
      <c r="AA164" s="862">
        <f t="shared" ref="AA164" si="905">IF(K164=K130,0,1)</f>
        <v>0</v>
      </c>
      <c r="AB164" s="862">
        <f t="shared" ref="AB164" si="906">IF(L164=L130,0,1)</f>
        <v>0</v>
      </c>
      <c r="AC164" s="862">
        <f t="shared" ref="AC164" si="907">IF(M164=M130,0,1)</f>
        <v>0</v>
      </c>
      <c r="AD164" s="862">
        <f t="shared" ref="AD164" si="908">IF(N164=N130,0,1)</f>
        <v>0</v>
      </c>
      <c r="AE164" s="862">
        <f t="shared" ref="AE164" si="909">IF(O164=O130,0,1)</f>
        <v>0</v>
      </c>
      <c r="AF164" s="862">
        <f t="shared" ref="AF164" si="910">IF(P164=P130,0,1)</f>
        <v>0</v>
      </c>
      <c r="AG164" s="862">
        <f t="shared" ref="AG164" si="911">IF(Q164=Q130,0,1)</f>
        <v>0</v>
      </c>
      <c r="AH164" s="862">
        <f t="shared" ref="AH164" si="912">IF(R164=R130,0,1)</f>
        <v>0</v>
      </c>
      <c r="AI164" s="862">
        <f t="shared" ref="AI164" si="913">IF(S164=S130,0,1)</f>
        <v>0</v>
      </c>
      <c r="AJ164" s="862">
        <f t="shared" ref="AJ164" si="914">IF(T164=T130,0,1)</f>
        <v>0</v>
      </c>
      <c r="AK164" s="862">
        <f t="shared" ref="AK164" si="915">IF(U164=U130,0,1)</f>
        <v>0</v>
      </c>
    </row>
    <row r="165" spans="1:37" hidden="1">
      <c r="A165" s="871"/>
      <c r="B165" s="846"/>
      <c r="C165" s="865"/>
      <c r="D165" s="404" t="s">
        <v>22</v>
      </c>
      <c r="E165" s="866"/>
      <c r="F165" s="867"/>
      <c r="G165" s="867"/>
      <c r="H165" s="867"/>
      <c r="I165" s="867"/>
      <c r="J165" s="867"/>
      <c r="K165" s="867"/>
      <c r="L165" s="867"/>
      <c r="M165" s="867"/>
      <c r="N165" s="867"/>
      <c r="O165" s="867"/>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row>
    <row r="166" spans="1:37" hidden="1">
      <c r="A166" s="871"/>
      <c r="B166" s="847" t="s">
        <v>33</v>
      </c>
      <c r="C166" s="864" t="s">
        <v>20</v>
      </c>
      <c r="D166" s="403" t="s">
        <v>21</v>
      </c>
      <c r="E166" s="866"/>
      <c r="F166" s="867"/>
      <c r="G166" s="867"/>
      <c r="H166" s="867"/>
      <c r="I166" s="867"/>
      <c r="J166" s="867"/>
      <c r="K166" s="867"/>
      <c r="L166" s="867"/>
      <c r="M166" s="867"/>
      <c r="N166" s="867"/>
      <c r="O166" s="867"/>
      <c r="P166" s="867"/>
      <c r="Q166" s="862">
        <v>0.98</v>
      </c>
      <c r="R166" s="862">
        <v>0.96</v>
      </c>
      <c r="S166" s="862">
        <v>0.95</v>
      </c>
      <c r="T166" s="862">
        <v>0.94</v>
      </c>
      <c r="U166" s="862">
        <v>0.93</v>
      </c>
      <c r="V166" s="862">
        <f>IF(F166=F132,0,1)</f>
        <v>0</v>
      </c>
      <c r="W166" s="862">
        <f t="shared" ref="W166" si="916">IF(G166=G132,0,1)</f>
        <v>0</v>
      </c>
      <c r="X166" s="862">
        <f t="shared" ref="X166" si="917">IF(H166=H132,0,1)</f>
        <v>0</v>
      </c>
      <c r="Y166" s="862">
        <f t="shared" ref="Y166" si="918">IF(I166=I132,0,1)</f>
        <v>0</v>
      </c>
      <c r="Z166" s="862">
        <f t="shared" ref="Z166" si="919">IF(J166=J132,0,1)</f>
        <v>0</v>
      </c>
      <c r="AA166" s="862">
        <f t="shared" ref="AA166" si="920">IF(K166=K132,0,1)</f>
        <v>0</v>
      </c>
      <c r="AB166" s="862">
        <f t="shared" ref="AB166" si="921">IF(L166=L132,0,1)</f>
        <v>0</v>
      </c>
      <c r="AC166" s="862">
        <f t="shared" ref="AC166" si="922">IF(M166=M132,0,1)</f>
        <v>0</v>
      </c>
      <c r="AD166" s="862">
        <f t="shared" ref="AD166" si="923">IF(N166=N132,0,1)</f>
        <v>0</v>
      </c>
      <c r="AE166" s="862">
        <f t="shared" ref="AE166" si="924">IF(O166=O132,0,1)</f>
        <v>0</v>
      </c>
      <c r="AF166" s="862">
        <f t="shared" ref="AF166" si="925">IF(P166=P132,0,1)</f>
        <v>0</v>
      </c>
      <c r="AG166" s="862">
        <f t="shared" ref="AG166" si="926">IF(Q166=Q132,0,1)</f>
        <v>0</v>
      </c>
      <c r="AH166" s="862">
        <f t="shared" ref="AH166" si="927">IF(R166=R132,0,1)</f>
        <v>0</v>
      </c>
      <c r="AI166" s="862">
        <f t="shared" ref="AI166" si="928">IF(S166=S132,0,1)</f>
        <v>0</v>
      </c>
      <c r="AJ166" s="862">
        <f t="shared" ref="AJ166" si="929">IF(T166=T132,0,1)</f>
        <v>0</v>
      </c>
      <c r="AK166" s="862">
        <f t="shared" ref="AK166" si="930">IF(U166=U132,0,1)</f>
        <v>0</v>
      </c>
    </row>
    <row r="167" spans="1:37" hidden="1">
      <c r="A167" s="871"/>
      <c r="B167" s="846"/>
      <c r="C167" s="865"/>
      <c r="D167" s="404" t="s">
        <v>22</v>
      </c>
      <c r="E167" s="866"/>
      <c r="F167" s="867"/>
      <c r="G167" s="867"/>
      <c r="H167" s="867"/>
      <c r="I167" s="867"/>
      <c r="J167" s="867"/>
      <c r="K167" s="867"/>
      <c r="L167" s="867"/>
      <c r="M167" s="867"/>
      <c r="N167" s="867"/>
      <c r="O167" s="867"/>
      <c r="P167" s="867"/>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863"/>
    </row>
    <row r="168" spans="1:37" hidden="1">
      <c r="A168" s="871"/>
      <c r="B168" s="847" t="s">
        <v>34</v>
      </c>
      <c r="C168" s="864" t="s">
        <v>20</v>
      </c>
      <c r="D168" s="403" t="s">
        <v>21</v>
      </c>
      <c r="E168" s="866"/>
      <c r="F168" s="867"/>
      <c r="G168" s="867"/>
      <c r="H168" s="867"/>
      <c r="I168" s="867"/>
      <c r="J168" s="867"/>
      <c r="K168" s="867"/>
      <c r="L168" s="867"/>
      <c r="M168" s="867"/>
      <c r="N168" s="867"/>
      <c r="O168" s="867"/>
      <c r="P168" s="867"/>
      <c r="Q168" s="867"/>
      <c r="R168" s="862">
        <v>0.98</v>
      </c>
      <c r="S168" s="862">
        <v>0.97</v>
      </c>
      <c r="T168" s="862">
        <v>0.96</v>
      </c>
      <c r="U168" s="862">
        <v>0.95</v>
      </c>
      <c r="V168" s="862">
        <f>IF(F168=F134,0,1)</f>
        <v>0</v>
      </c>
      <c r="W168" s="862">
        <f t="shared" ref="W168" si="931">IF(G168=G134,0,1)</f>
        <v>0</v>
      </c>
      <c r="X168" s="862">
        <f t="shared" ref="X168" si="932">IF(H168=H134,0,1)</f>
        <v>0</v>
      </c>
      <c r="Y168" s="862">
        <f t="shared" ref="Y168" si="933">IF(I168=I134,0,1)</f>
        <v>0</v>
      </c>
      <c r="Z168" s="862">
        <f t="shared" ref="Z168" si="934">IF(J168=J134,0,1)</f>
        <v>0</v>
      </c>
      <c r="AA168" s="862">
        <f t="shared" ref="AA168" si="935">IF(K168=K134,0,1)</f>
        <v>0</v>
      </c>
      <c r="AB168" s="862">
        <f t="shared" ref="AB168" si="936">IF(L168=L134,0,1)</f>
        <v>0</v>
      </c>
      <c r="AC168" s="862">
        <f t="shared" ref="AC168" si="937">IF(M168=M134,0,1)</f>
        <v>0</v>
      </c>
      <c r="AD168" s="862">
        <f t="shared" ref="AD168" si="938">IF(N168=N134,0,1)</f>
        <v>0</v>
      </c>
      <c r="AE168" s="862">
        <f t="shared" ref="AE168" si="939">IF(O168=O134,0,1)</f>
        <v>0</v>
      </c>
      <c r="AF168" s="862">
        <f t="shared" ref="AF168" si="940">IF(P168=P134,0,1)</f>
        <v>0</v>
      </c>
      <c r="AG168" s="862">
        <f t="shared" ref="AG168" si="941">IF(Q168=Q134,0,1)</f>
        <v>0</v>
      </c>
      <c r="AH168" s="862">
        <f t="shared" ref="AH168" si="942">IF(R168=R134,0,1)</f>
        <v>0</v>
      </c>
      <c r="AI168" s="862">
        <f t="shared" ref="AI168" si="943">IF(S168=S134,0,1)</f>
        <v>0</v>
      </c>
      <c r="AJ168" s="862">
        <f t="shared" ref="AJ168" si="944">IF(T168=T134,0,1)</f>
        <v>0</v>
      </c>
      <c r="AK168" s="862">
        <f t="shared" ref="AK168" si="945">IF(U168=U134,0,1)</f>
        <v>0</v>
      </c>
    </row>
    <row r="169" spans="1:37" hidden="1">
      <c r="A169" s="871"/>
      <c r="B169" s="846"/>
      <c r="C169" s="865"/>
      <c r="D169" s="404" t="s">
        <v>22</v>
      </c>
      <c r="E169" s="866"/>
      <c r="F169" s="867"/>
      <c r="G169" s="867"/>
      <c r="H169" s="867"/>
      <c r="I169" s="867"/>
      <c r="J169" s="867"/>
      <c r="K169" s="867"/>
      <c r="L169" s="867"/>
      <c r="M169" s="867"/>
      <c r="N169" s="867"/>
      <c r="O169" s="867"/>
      <c r="P169" s="867"/>
      <c r="Q169" s="867"/>
      <c r="R169" s="863"/>
      <c r="S169" s="863"/>
      <c r="T169" s="863"/>
      <c r="U169" s="863"/>
      <c r="V169" s="863"/>
      <c r="W169" s="863"/>
      <c r="X169" s="863"/>
      <c r="Y169" s="863"/>
      <c r="Z169" s="863"/>
      <c r="AA169" s="863"/>
      <c r="AB169" s="863"/>
      <c r="AC169" s="863"/>
      <c r="AD169" s="863"/>
      <c r="AE169" s="863"/>
      <c r="AF169" s="863"/>
      <c r="AG169" s="863"/>
      <c r="AH169" s="863"/>
      <c r="AI169" s="863"/>
      <c r="AJ169" s="863"/>
      <c r="AK169" s="863"/>
    </row>
    <row r="170" spans="1:37" hidden="1">
      <c r="A170" s="871"/>
      <c r="B170" s="847" t="s">
        <v>35</v>
      </c>
      <c r="C170" s="864" t="s">
        <v>20</v>
      </c>
      <c r="D170" s="403" t="s">
        <v>21</v>
      </c>
      <c r="E170" s="866"/>
      <c r="F170" s="867"/>
      <c r="G170" s="867"/>
      <c r="H170" s="867"/>
      <c r="I170" s="867"/>
      <c r="J170" s="867"/>
      <c r="K170" s="867"/>
      <c r="L170" s="867"/>
      <c r="M170" s="867"/>
      <c r="N170" s="867"/>
      <c r="O170" s="867"/>
      <c r="P170" s="867"/>
      <c r="Q170" s="867"/>
      <c r="R170" s="867"/>
      <c r="S170" s="862">
        <v>0.99</v>
      </c>
      <c r="T170" s="862">
        <v>0.98</v>
      </c>
      <c r="U170" s="862">
        <v>0.97</v>
      </c>
      <c r="V170" s="862">
        <f>IF(F170=F136,0,1)</f>
        <v>0</v>
      </c>
      <c r="W170" s="862">
        <f t="shared" ref="W170" si="946">IF(G170=G136,0,1)</f>
        <v>0</v>
      </c>
      <c r="X170" s="862">
        <f t="shared" ref="X170" si="947">IF(H170=H136,0,1)</f>
        <v>0</v>
      </c>
      <c r="Y170" s="862">
        <f t="shared" ref="Y170" si="948">IF(I170=I136,0,1)</f>
        <v>0</v>
      </c>
      <c r="Z170" s="862">
        <f t="shared" ref="Z170" si="949">IF(J170=J136,0,1)</f>
        <v>0</v>
      </c>
      <c r="AA170" s="862">
        <f t="shared" ref="AA170" si="950">IF(K170=K136,0,1)</f>
        <v>0</v>
      </c>
      <c r="AB170" s="862">
        <f t="shared" ref="AB170" si="951">IF(L170=L136,0,1)</f>
        <v>0</v>
      </c>
      <c r="AC170" s="862">
        <f t="shared" ref="AC170" si="952">IF(M170=M136,0,1)</f>
        <v>0</v>
      </c>
      <c r="AD170" s="862">
        <f t="shared" ref="AD170" si="953">IF(N170=N136,0,1)</f>
        <v>0</v>
      </c>
      <c r="AE170" s="862">
        <f t="shared" ref="AE170" si="954">IF(O170=O136,0,1)</f>
        <v>0</v>
      </c>
      <c r="AF170" s="862">
        <f t="shared" ref="AF170" si="955">IF(P170=P136,0,1)</f>
        <v>0</v>
      </c>
      <c r="AG170" s="862">
        <f t="shared" ref="AG170" si="956">IF(Q170=Q136,0,1)</f>
        <v>0</v>
      </c>
      <c r="AH170" s="862">
        <f t="shared" ref="AH170" si="957">IF(R170=R136,0,1)</f>
        <v>0</v>
      </c>
      <c r="AI170" s="862">
        <f t="shared" ref="AI170" si="958">IF(S170=S136,0,1)</f>
        <v>0</v>
      </c>
      <c r="AJ170" s="862">
        <f t="shared" ref="AJ170" si="959">IF(T170=T136,0,1)</f>
        <v>0</v>
      </c>
      <c r="AK170" s="862">
        <f t="shared" ref="AK170" si="960">IF(U170=U136,0,1)</f>
        <v>0</v>
      </c>
    </row>
    <row r="171" spans="1:37" hidden="1">
      <c r="A171" s="871"/>
      <c r="B171" s="846"/>
      <c r="C171" s="865"/>
      <c r="D171" s="404" t="s">
        <v>22</v>
      </c>
      <c r="E171" s="866"/>
      <c r="F171" s="867"/>
      <c r="G171" s="867"/>
      <c r="H171" s="867"/>
      <c r="I171" s="867"/>
      <c r="J171" s="867"/>
      <c r="K171" s="867"/>
      <c r="L171" s="867"/>
      <c r="M171" s="867"/>
      <c r="N171" s="867"/>
      <c r="O171" s="867"/>
      <c r="P171" s="867"/>
      <c r="Q171" s="867"/>
      <c r="R171" s="867"/>
      <c r="S171" s="863"/>
      <c r="T171" s="863"/>
      <c r="U171" s="863"/>
      <c r="V171" s="863"/>
      <c r="W171" s="863"/>
      <c r="X171" s="863"/>
      <c r="Y171" s="863"/>
      <c r="Z171" s="863"/>
      <c r="AA171" s="863"/>
      <c r="AB171" s="863"/>
      <c r="AC171" s="863"/>
      <c r="AD171" s="863"/>
      <c r="AE171" s="863"/>
      <c r="AF171" s="863"/>
      <c r="AG171" s="863"/>
      <c r="AH171" s="863"/>
      <c r="AI171" s="863"/>
      <c r="AJ171" s="863"/>
      <c r="AK171" s="863"/>
    </row>
    <row r="172" spans="1:37" hidden="1">
      <c r="A172" s="871"/>
      <c r="B172" s="847" t="s">
        <v>36</v>
      </c>
      <c r="C172" s="864" t="s">
        <v>20</v>
      </c>
      <c r="D172" s="403" t="s">
        <v>21</v>
      </c>
      <c r="E172" s="866"/>
      <c r="F172" s="867"/>
      <c r="G172" s="867"/>
      <c r="H172" s="867"/>
      <c r="I172" s="867"/>
      <c r="J172" s="867"/>
      <c r="K172" s="867"/>
      <c r="L172" s="867"/>
      <c r="M172" s="867"/>
      <c r="N172" s="867"/>
      <c r="O172" s="867"/>
      <c r="P172" s="867"/>
      <c r="Q172" s="867"/>
      <c r="R172" s="867"/>
      <c r="S172" s="867"/>
      <c r="T172" s="862">
        <v>0.99</v>
      </c>
      <c r="U172" s="862">
        <v>0.98</v>
      </c>
      <c r="V172" s="862">
        <f>IF(F172=F138,0,1)</f>
        <v>0</v>
      </c>
      <c r="W172" s="862">
        <f t="shared" ref="W172" si="961">IF(G172=G138,0,1)</f>
        <v>0</v>
      </c>
      <c r="X172" s="862">
        <f t="shared" ref="X172" si="962">IF(H172=H138,0,1)</f>
        <v>0</v>
      </c>
      <c r="Y172" s="862">
        <f t="shared" ref="Y172" si="963">IF(I172=I138,0,1)</f>
        <v>0</v>
      </c>
      <c r="Z172" s="862">
        <f t="shared" ref="Z172" si="964">IF(J172=J138,0,1)</f>
        <v>0</v>
      </c>
      <c r="AA172" s="862">
        <f t="shared" ref="AA172" si="965">IF(K172=K138,0,1)</f>
        <v>0</v>
      </c>
      <c r="AB172" s="862">
        <f t="shared" ref="AB172" si="966">IF(L172=L138,0,1)</f>
        <v>0</v>
      </c>
      <c r="AC172" s="862">
        <f t="shared" ref="AC172" si="967">IF(M172=M138,0,1)</f>
        <v>0</v>
      </c>
      <c r="AD172" s="862">
        <f t="shared" ref="AD172" si="968">IF(N172=N138,0,1)</f>
        <v>0</v>
      </c>
      <c r="AE172" s="862">
        <f t="shared" ref="AE172" si="969">IF(O172=O138,0,1)</f>
        <v>0</v>
      </c>
      <c r="AF172" s="862">
        <f t="shared" ref="AF172" si="970">IF(P172=P138,0,1)</f>
        <v>0</v>
      </c>
      <c r="AG172" s="862">
        <f t="shared" ref="AG172" si="971">IF(Q172=Q138,0,1)</f>
        <v>0</v>
      </c>
      <c r="AH172" s="862">
        <f t="shared" ref="AH172" si="972">IF(R172=R138,0,1)</f>
        <v>0</v>
      </c>
      <c r="AI172" s="862">
        <f t="shared" ref="AI172" si="973">IF(S172=S138,0,1)</f>
        <v>0</v>
      </c>
      <c r="AJ172" s="862">
        <f t="shared" ref="AJ172" si="974">IF(T172=T138,0,1)</f>
        <v>0</v>
      </c>
      <c r="AK172" s="862">
        <f t="shared" ref="AK172" si="975">IF(U172=U138,0,1)</f>
        <v>0</v>
      </c>
    </row>
    <row r="173" spans="1:37" hidden="1">
      <c r="A173" s="871"/>
      <c r="B173" s="846"/>
      <c r="C173" s="865"/>
      <c r="D173" s="404" t="s">
        <v>22</v>
      </c>
      <c r="E173" s="866"/>
      <c r="F173" s="867"/>
      <c r="G173" s="867"/>
      <c r="H173" s="867"/>
      <c r="I173" s="867"/>
      <c r="J173" s="867"/>
      <c r="K173" s="867"/>
      <c r="L173" s="867"/>
      <c r="M173" s="867"/>
      <c r="N173" s="867"/>
      <c r="O173" s="867"/>
      <c r="P173" s="867"/>
      <c r="Q173" s="867"/>
      <c r="R173" s="867"/>
      <c r="S173" s="867"/>
      <c r="T173" s="863"/>
      <c r="U173" s="863"/>
      <c r="V173" s="863"/>
      <c r="W173" s="863"/>
      <c r="X173" s="863"/>
      <c r="Y173" s="863"/>
      <c r="Z173" s="863"/>
      <c r="AA173" s="863"/>
      <c r="AB173" s="863"/>
      <c r="AC173" s="863"/>
      <c r="AD173" s="863"/>
      <c r="AE173" s="863"/>
      <c r="AF173" s="863"/>
      <c r="AG173" s="863"/>
      <c r="AH173" s="863"/>
      <c r="AI173" s="863"/>
      <c r="AJ173" s="863"/>
      <c r="AK173" s="863"/>
    </row>
    <row r="174" spans="1:37" hidden="1">
      <c r="A174" s="871"/>
      <c r="B174" s="847" t="s">
        <v>37</v>
      </c>
      <c r="C174" s="864" t="s">
        <v>20</v>
      </c>
      <c r="D174" s="403" t="s">
        <v>21</v>
      </c>
      <c r="E174" s="866"/>
      <c r="F174" s="867"/>
      <c r="G174" s="867"/>
      <c r="H174" s="867"/>
      <c r="I174" s="867"/>
      <c r="J174" s="867"/>
      <c r="K174" s="867"/>
      <c r="L174" s="867"/>
      <c r="M174" s="867"/>
      <c r="N174" s="867"/>
      <c r="O174" s="867"/>
      <c r="P174" s="867"/>
      <c r="Q174" s="867"/>
      <c r="R174" s="867"/>
      <c r="S174" s="867"/>
      <c r="T174" s="867"/>
      <c r="U174" s="862">
        <v>0.99</v>
      </c>
      <c r="V174" s="862">
        <f>IF(F174=F140,0,1)</f>
        <v>0</v>
      </c>
      <c r="W174" s="862">
        <f t="shared" ref="W174" si="976">IF(G174=G140,0,1)</f>
        <v>0</v>
      </c>
      <c r="X174" s="862">
        <f t="shared" ref="X174" si="977">IF(H174=H140,0,1)</f>
        <v>0</v>
      </c>
      <c r="Y174" s="862">
        <f t="shared" ref="Y174" si="978">IF(I174=I140,0,1)</f>
        <v>0</v>
      </c>
      <c r="Z174" s="862">
        <f t="shared" ref="Z174" si="979">IF(J174=J140,0,1)</f>
        <v>0</v>
      </c>
      <c r="AA174" s="862">
        <f t="shared" ref="AA174" si="980">IF(K174=K140,0,1)</f>
        <v>0</v>
      </c>
      <c r="AB174" s="862">
        <f t="shared" ref="AB174" si="981">IF(L174=L140,0,1)</f>
        <v>0</v>
      </c>
      <c r="AC174" s="862">
        <f t="shared" ref="AC174" si="982">IF(M174=M140,0,1)</f>
        <v>0</v>
      </c>
      <c r="AD174" s="862">
        <f t="shared" ref="AD174" si="983">IF(N174=N140,0,1)</f>
        <v>0</v>
      </c>
      <c r="AE174" s="862">
        <f t="shared" ref="AE174" si="984">IF(O174=O140,0,1)</f>
        <v>0</v>
      </c>
      <c r="AF174" s="862">
        <f t="shared" ref="AF174" si="985">IF(P174=P140,0,1)</f>
        <v>0</v>
      </c>
      <c r="AG174" s="862">
        <f t="shared" ref="AG174" si="986">IF(Q174=Q140,0,1)</f>
        <v>0</v>
      </c>
      <c r="AH174" s="862">
        <f t="shared" ref="AH174" si="987">IF(R174=R140,0,1)</f>
        <v>0</v>
      </c>
      <c r="AI174" s="862">
        <f t="shared" ref="AI174" si="988">IF(S174=S140,0,1)</f>
        <v>0</v>
      </c>
      <c r="AJ174" s="862">
        <f t="shared" ref="AJ174" si="989">IF(T174=T140,0,1)</f>
        <v>0</v>
      </c>
      <c r="AK174" s="862">
        <f t="shared" ref="AK174" si="990">IF(U174=U140,0,1)</f>
        <v>0</v>
      </c>
    </row>
    <row r="175" spans="1:37" hidden="1">
      <c r="A175" s="871"/>
      <c r="B175" s="846"/>
      <c r="C175" s="865"/>
      <c r="D175" s="404" t="s">
        <v>22</v>
      </c>
      <c r="E175" s="866"/>
      <c r="F175" s="867"/>
      <c r="G175" s="867"/>
      <c r="H175" s="867"/>
      <c r="I175" s="867"/>
      <c r="J175" s="867"/>
      <c r="K175" s="867"/>
      <c r="L175" s="867"/>
      <c r="M175" s="867"/>
      <c r="N175" s="867"/>
      <c r="O175" s="867"/>
      <c r="P175" s="867"/>
      <c r="Q175" s="867"/>
      <c r="R175" s="867"/>
      <c r="S175" s="867"/>
      <c r="T175" s="867"/>
      <c r="U175" s="863"/>
      <c r="V175" s="863"/>
      <c r="W175" s="863"/>
      <c r="X175" s="863"/>
      <c r="Y175" s="863"/>
      <c r="Z175" s="863"/>
      <c r="AA175" s="863"/>
      <c r="AB175" s="863"/>
      <c r="AC175" s="863"/>
      <c r="AD175" s="863"/>
      <c r="AE175" s="863"/>
      <c r="AF175" s="863"/>
      <c r="AG175" s="863"/>
      <c r="AH175" s="863"/>
      <c r="AI175" s="863"/>
      <c r="AJ175" s="863"/>
      <c r="AK175" s="863"/>
    </row>
    <row r="176" spans="1:37" hidden="1">
      <c r="A176" s="871"/>
      <c r="B176" s="847" t="s">
        <v>38</v>
      </c>
      <c r="C176" s="864" t="s">
        <v>20</v>
      </c>
      <c r="D176" s="403" t="s">
        <v>21</v>
      </c>
      <c r="E176" s="866"/>
      <c r="F176" s="867"/>
      <c r="G176" s="867"/>
      <c r="H176" s="867"/>
      <c r="I176" s="867"/>
      <c r="J176" s="867"/>
      <c r="K176" s="867"/>
      <c r="L176" s="867"/>
      <c r="M176" s="867"/>
      <c r="N176" s="867"/>
      <c r="O176" s="867"/>
      <c r="P176" s="867"/>
      <c r="Q176" s="867"/>
      <c r="R176" s="867"/>
      <c r="S176" s="867"/>
      <c r="T176" s="867"/>
      <c r="U176" s="869"/>
      <c r="V176" s="862">
        <f>IF(F176=F142,0,1)</f>
        <v>0</v>
      </c>
      <c r="W176" s="862">
        <f t="shared" ref="W176" si="991">IF(G176=G142,0,1)</f>
        <v>0</v>
      </c>
      <c r="X176" s="862">
        <f t="shared" ref="X176" si="992">IF(H176=H142,0,1)</f>
        <v>0</v>
      </c>
      <c r="Y176" s="862">
        <f t="shared" ref="Y176" si="993">IF(I176=I142,0,1)</f>
        <v>0</v>
      </c>
      <c r="Z176" s="862">
        <f t="shared" ref="Z176" si="994">IF(J176=J142,0,1)</f>
        <v>0</v>
      </c>
      <c r="AA176" s="862">
        <f t="shared" ref="AA176" si="995">IF(K176=K142,0,1)</f>
        <v>0</v>
      </c>
      <c r="AB176" s="862">
        <f t="shared" ref="AB176" si="996">IF(L176=L142,0,1)</f>
        <v>0</v>
      </c>
      <c r="AC176" s="862">
        <f t="shared" ref="AC176" si="997">IF(M176=M142,0,1)</f>
        <v>0</v>
      </c>
      <c r="AD176" s="862">
        <f t="shared" ref="AD176" si="998">IF(N176=N142,0,1)</f>
        <v>0</v>
      </c>
      <c r="AE176" s="862">
        <f t="shared" ref="AE176" si="999">IF(O176=O142,0,1)</f>
        <v>0</v>
      </c>
      <c r="AF176" s="862">
        <f t="shared" ref="AF176" si="1000">IF(P176=P142,0,1)</f>
        <v>0</v>
      </c>
      <c r="AG176" s="862">
        <f t="shared" ref="AG176" si="1001">IF(Q176=Q142,0,1)</f>
        <v>0</v>
      </c>
      <c r="AH176" s="862">
        <f t="shared" ref="AH176" si="1002">IF(R176=R142,0,1)</f>
        <v>0</v>
      </c>
      <c r="AI176" s="862">
        <f t="shared" ref="AI176" si="1003">IF(S176=S142,0,1)</f>
        <v>0</v>
      </c>
      <c r="AJ176" s="862">
        <f t="shared" ref="AJ176" si="1004">IF(T176=T142,0,1)</f>
        <v>0</v>
      </c>
      <c r="AK176" s="862">
        <f t="shared" ref="AK176" si="1005">IF(U176=U142,0,1)</f>
        <v>0</v>
      </c>
    </row>
    <row r="177" spans="1:37" hidden="1">
      <c r="A177" s="846"/>
      <c r="B177" s="846"/>
      <c r="C177" s="868"/>
      <c r="D177" s="404" t="s">
        <v>22</v>
      </c>
      <c r="E177" s="866"/>
      <c r="F177" s="867"/>
      <c r="G177" s="867"/>
      <c r="H177" s="867"/>
      <c r="I177" s="867"/>
      <c r="J177" s="867"/>
      <c r="K177" s="867"/>
      <c r="L177" s="867"/>
      <c r="M177" s="867"/>
      <c r="N177" s="867"/>
      <c r="O177" s="867"/>
      <c r="P177" s="867"/>
      <c r="Q177" s="867"/>
      <c r="R177" s="867"/>
      <c r="S177" s="867"/>
      <c r="T177" s="867"/>
      <c r="U177" s="870"/>
      <c r="V177" s="863"/>
      <c r="W177" s="863"/>
      <c r="X177" s="863"/>
      <c r="Y177" s="863"/>
      <c r="Z177" s="863"/>
      <c r="AA177" s="863"/>
      <c r="AB177" s="863"/>
      <c r="AC177" s="863"/>
      <c r="AD177" s="863"/>
      <c r="AE177" s="863"/>
      <c r="AF177" s="863"/>
      <c r="AG177" s="863"/>
      <c r="AH177" s="863"/>
      <c r="AI177" s="863"/>
      <c r="AJ177" s="863"/>
      <c r="AK177" s="863"/>
    </row>
    <row r="178" spans="1:37" hidden="1">
      <c r="A178" s="847" t="s">
        <v>43</v>
      </c>
      <c r="B178" s="847" t="s">
        <v>19</v>
      </c>
      <c r="C178" s="864" t="s">
        <v>20</v>
      </c>
      <c r="D178" s="403" t="s">
        <v>21</v>
      </c>
      <c r="E178" s="866"/>
      <c r="F178" s="862">
        <v>0.63</v>
      </c>
      <c r="G178" s="862">
        <v>0.5</v>
      </c>
      <c r="H178" s="862">
        <v>0.45</v>
      </c>
      <c r="I178" s="862">
        <v>0.4</v>
      </c>
      <c r="J178" s="862">
        <v>0.37</v>
      </c>
      <c r="K178" s="862">
        <v>0.36</v>
      </c>
      <c r="L178" s="862">
        <v>0.35</v>
      </c>
      <c r="M178" s="862">
        <v>0.34</v>
      </c>
      <c r="N178" s="862">
        <v>0.33</v>
      </c>
      <c r="O178" s="862">
        <v>0.32</v>
      </c>
      <c r="P178" s="862">
        <v>0.31</v>
      </c>
      <c r="Q178" s="862">
        <v>0.31</v>
      </c>
      <c r="R178" s="862">
        <v>0.3</v>
      </c>
      <c r="S178" s="862">
        <v>0.3</v>
      </c>
      <c r="T178" s="862">
        <v>0.28999999999999998</v>
      </c>
      <c r="U178" s="862">
        <v>0.28999999999999998</v>
      </c>
      <c r="V178" s="862">
        <f>IF(F178=F144,0,1)</f>
        <v>0</v>
      </c>
      <c r="W178" s="862">
        <f t="shared" ref="W178" si="1006">IF(G178=G144,0,1)</f>
        <v>0</v>
      </c>
      <c r="X178" s="862">
        <f t="shared" ref="X178" si="1007">IF(H178=H144,0,1)</f>
        <v>0</v>
      </c>
      <c r="Y178" s="862">
        <f t="shared" ref="Y178" si="1008">IF(I178=I144,0,1)</f>
        <v>0</v>
      </c>
      <c r="Z178" s="862">
        <f t="shared" ref="Z178" si="1009">IF(J178=J144,0,1)</f>
        <v>0</v>
      </c>
      <c r="AA178" s="862">
        <f t="shared" ref="AA178" si="1010">IF(K178=K144,0,1)</f>
        <v>0</v>
      </c>
      <c r="AB178" s="862">
        <f t="shared" ref="AB178" si="1011">IF(L178=L144,0,1)</f>
        <v>0</v>
      </c>
      <c r="AC178" s="862">
        <f t="shared" ref="AC178" si="1012">IF(M178=M144,0,1)</f>
        <v>0</v>
      </c>
      <c r="AD178" s="862">
        <f t="shared" ref="AD178" si="1013">IF(N178=N144,0,1)</f>
        <v>0</v>
      </c>
      <c r="AE178" s="862">
        <f t="shared" ref="AE178" si="1014">IF(O178=O144,0,1)</f>
        <v>0</v>
      </c>
      <c r="AF178" s="862">
        <f t="shared" ref="AF178" si="1015">IF(P178=P144,0,1)</f>
        <v>0</v>
      </c>
      <c r="AG178" s="862">
        <f t="shared" ref="AG178" si="1016">IF(Q178=Q144,0,1)</f>
        <v>0</v>
      </c>
      <c r="AH178" s="862">
        <f t="shared" ref="AH178" si="1017">IF(R178=R144,0,1)</f>
        <v>0</v>
      </c>
      <c r="AI178" s="862">
        <f t="shared" ref="AI178" si="1018">IF(S178=S144,0,1)</f>
        <v>0</v>
      </c>
      <c r="AJ178" s="862">
        <f t="shared" ref="AJ178" si="1019">IF(T178=T144,0,1)</f>
        <v>0</v>
      </c>
      <c r="AK178" s="862">
        <f t="shared" ref="AK178" si="1020">IF(U178=U144,0,1)</f>
        <v>0</v>
      </c>
    </row>
    <row r="179" spans="1:37" hidden="1">
      <c r="A179" s="871"/>
      <c r="B179" s="846"/>
      <c r="C179" s="865"/>
      <c r="D179" s="404" t="s">
        <v>22</v>
      </c>
      <c r="E179" s="866"/>
      <c r="F179" s="863"/>
      <c r="G179" s="863"/>
      <c r="H179" s="863"/>
      <c r="I179" s="863"/>
      <c r="J179" s="863"/>
      <c r="K179" s="863"/>
      <c r="L179" s="863"/>
      <c r="M179" s="863"/>
      <c r="N179" s="863"/>
      <c r="O179" s="863"/>
      <c r="P179" s="863"/>
      <c r="Q179" s="863"/>
      <c r="R179" s="863"/>
      <c r="S179" s="863"/>
      <c r="T179" s="863"/>
      <c r="U179" s="863"/>
      <c r="V179" s="863"/>
      <c r="W179" s="863"/>
      <c r="X179" s="863"/>
      <c r="Y179" s="863"/>
      <c r="Z179" s="863"/>
      <c r="AA179" s="863"/>
      <c r="AB179" s="863"/>
      <c r="AC179" s="863"/>
      <c r="AD179" s="863"/>
      <c r="AE179" s="863"/>
      <c r="AF179" s="863"/>
      <c r="AG179" s="863"/>
      <c r="AH179" s="863"/>
      <c r="AI179" s="863"/>
      <c r="AJ179" s="863"/>
      <c r="AK179" s="863"/>
    </row>
    <row r="180" spans="1:37" hidden="1">
      <c r="A180" s="871"/>
      <c r="B180" s="847" t="s">
        <v>23</v>
      </c>
      <c r="C180" s="864" t="s">
        <v>20</v>
      </c>
      <c r="D180" s="403" t="s">
        <v>21</v>
      </c>
      <c r="E180" s="866"/>
      <c r="F180" s="867"/>
      <c r="G180" s="862">
        <v>0.79</v>
      </c>
      <c r="H180" s="862">
        <v>0.71</v>
      </c>
      <c r="I180" s="862">
        <v>0.64</v>
      </c>
      <c r="J180" s="862">
        <v>0.6</v>
      </c>
      <c r="K180" s="862">
        <v>0.56999999999999995</v>
      </c>
      <c r="L180" s="862">
        <v>0.55000000000000004</v>
      </c>
      <c r="M180" s="862">
        <v>0.54</v>
      </c>
      <c r="N180" s="862">
        <v>0.52</v>
      </c>
      <c r="O180" s="862">
        <v>0.51</v>
      </c>
      <c r="P180" s="862">
        <v>0.5</v>
      </c>
      <c r="Q180" s="862">
        <v>0.49</v>
      </c>
      <c r="R180" s="862">
        <v>0.48</v>
      </c>
      <c r="S180" s="862">
        <v>0.47</v>
      </c>
      <c r="T180" s="862">
        <v>0.47</v>
      </c>
      <c r="U180" s="862">
        <v>0.46</v>
      </c>
      <c r="V180" s="862">
        <f>IF(F180=F146,0,1)</f>
        <v>0</v>
      </c>
      <c r="W180" s="862">
        <f t="shared" ref="W180" si="1021">IF(G180=G146,0,1)</f>
        <v>0</v>
      </c>
      <c r="X180" s="862">
        <f t="shared" ref="X180" si="1022">IF(H180=H146,0,1)</f>
        <v>0</v>
      </c>
      <c r="Y180" s="862">
        <f t="shared" ref="Y180" si="1023">IF(I180=I146,0,1)</f>
        <v>0</v>
      </c>
      <c r="Z180" s="862">
        <f t="shared" ref="Z180" si="1024">IF(J180=J146,0,1)</f>
        <v>0</v>
      </c>
      <c r="AA180" s="862">
        <f t="shared" ref="AA180" si="1025">IF(K180=K146,0,1)</f>
        <v>0</v>
      </c>
      <c r="AB180" s="862">
        <f t="shared" ref="AB180" si="1026">IF(L180=L146,0,1)</f>
        <v>0</v>
      </c>
      <c r="AC180" s="862">
        <f t="shared" ref="AC180" si="1027">IF(M180=M146,0,1)</f>
        <v>0</v>
      </c>
      <c r="AD180" s="862">
        <f t="shared" ref="AD180" si="1028">IF(N180=N146,0,1)</f>
        <v>0</v>
      </c>
      <c r="AE180" s="862">
        <f t="shared" ref="AE180" si="1029">IF(O180=O146,0,1)</f>
        <v>0</v>
      </c>
      <c r="AF180" s="862">
        <f t="shared" ref="AF180" si="1030">IF(P180=P146,0,1)</f>
        <v>0</v>
      </c>
      <c r="AG180" s="862">
        <f t="shared" ref="AG180" si="1031">IF(Q180=Q146,0,1)</f>
        <v>0</v>
      </c>
      <c r="AH180" s="862">
        <f t="shared" ref="AH180" si="1032">IF(R180=R146,0,1)</f>
        <v>0</v>
      </c>
      <c r="AI180" s="862">
        <f t="shared" ref="AI180" si="1033">IF(S180=S146,0,1)</f>
        <v>0</v>
      </c>
      <c r="AJ180" s="862">
        <f t="shared" ref="AJ180" si="1034">IF(T180=T146,0,1)</f>
        <v>0</v>
      </c>
      <c r="AK180" s="862">
        <f t="shared" ref="AK180" si="1035">IF(U180=U146,0,1)</f>
        <v>0</v>
      </c>
    </row>
    <row r="181" spans="1:37" hidden="1">
      <c r="A181" s="871"/>
      <c r="B181" s="846"/>
      <c r="C181" s="865"/>
      <c r="D181" s="404" t="s">
        <v>22</v>
      </c>
      <c r="E181" s="866"/>
      <c r="F181" s="867"/>
      <c r="G181" s="863"/>
      <c r="H181" s="863"/>
      <c r="I181" s="863"/>
      <c r="J181" s="863"/>
      <c r="K181" s="863"/>
      <c r="L181" s="863"/>
      <c r="M181" s="863"/>
      <c r="N181" s="863"/>
      <c r="O181" s="863"/>
      <c r="P181" s="863"/>
      <c r="Q181" s="863"/>
      <c r="R181" s="863"/>
      <c r="S181" s="863"/>
      <c r="T181" s="863"/>
      <c r="U181" s="863"/>
      <c r="V181" s="863"/>
      <c r="W181" s="863"/>
      <c r="X181" s="863"/>
      <c r="Y181" s="863"/>
      <c r="Z181" s="863"/>
      <c r="AA181" s="863"/>
      <c r="AB181" s="863"/>
      <c r="AC181" s="863"/>
      <c r="AD181" s="863"/>
      <c r="AE181" s="863"/>
      <c r="AF181" s="863"/>
      <c r="AG181" s="863"/>
      <c r="AH181" s="863"/>
      <c r="AI181" s="863"/>
      <c r="AJ181" s="863"/>
      <c r="AK181" s="863"/>
    </row>
    <row r="182" spans="1:37" hidden="1">
      <c r="A182" s="871"/>
      <c r="B182" s="847" t="s">
        <v>24</v>
      </c>
      <c r="C182" s="864" t="s">
        <v>20</v>
      </c>
      <c r="D182" s="403" t="s">
        <v>21</v>
      </c>
      <c r="E182" s="866"/>
      <c r="F182" s="867"/>
      <c r="G182" s="867"/>
      <c r="H182" s="862">
        <v>0.9</v>
      </c>
      <c r="I182" s="862">
        <v>0.81</v>
      </c>
      <c r="J182" s="862">
        <v>0.75</v>
      </c>
      <c r="K182" s="862">
        <v>0.72</v>
      </c>
      <c r="L182" s="862">
        <v>0.7</v>
      </c>
      <c r="M182" s="862">
        <v>0.68</v>
      </c>
      <c r="N182" s="862">
        <v>0.66</v>
      </c>
      <c r="O182" s="862">
        <v>0.65</v>
      </c>
      <c r="P182" s="862">
        <v>0.63</v>
      </c>
      <c r="Q182" s="862">
        <v>0.61</v>
      </c>
      <c r="R182" s="862">
        <v>0.6</v>
      </c>
      <c r="S182" s="862">
        <v>0.6</v>
      </c>
      <c r="T182" s="862">
        <v>0.59</v>
      </c>
      <c r="U182" s="862">
        <v>0.57999999999999996</v>
      </c>
      <c r="V182" s="862">
        <f>IF(F182=F148,0,1)</f>
        <v>0</v>
      </c>
      <c r="W182" s="862">
        <f t="shared" ref="W182" si="1036">IF(G182=G148,0,1)</f>
        <v>0</v>
      </c>
      <c r="X182" s="862">
        <f t="shared" ref="X182" si="1037">IF(H182=H148,0,1)</f>
        <v>0</v>
      </c>
      <c r="Y182" s="862">
        <f t="shared" ref="Y182" si="1038">IF(I182=I148,0,1)</f>
        <v>0</v>
      </c>
      <c r="Z182" s="862">
        <f t="shared" ref="Z182" si="1039">IF(J182=J148,0,1)</f>
        <v>0</v>
      </c>
      <c r="AA182" s="862">
        <f t="shared" ref="AA182" si="1040">IF(K182=K148,0,1)</f>
        <v>0</v>
      </c>
      <c r="AB182" s="862">
        <f t="shared" ref="AB182" si="1041">IF(L182=L148,0,1)</f>
        <v>0</v>
      </c>
      <c r="AC182" s="862">
        <f t="shared" ref="AC182" si="1042">IF(M182=M148,0,1)</f>
        <v>0</v>
      </c>
      <c r="AD182" s="862">
        <f t="shared" ref="AD182" si="1043">IF(N182=N148,0,1)</f>
        <v>0</v>
      </c>
      <c r="AE182" s="862">
        <f t="shared" ref="AE182" si="1044">IF(O182=O148,0,1)</f>
        <v>0</v>
      </c>
      <c r="AF182" s="862">
        <f t="shared" ref="AF182" si="1045">IF(P182=P148,0,1)</f>
        <v>0</v>
      </c>
      <c r="AG182" s="862">
        <f t="shared" ref="AG182" si="1046">IF(Q182=Q148,0,1)</f>
        <v>0</v>
      </c>
      <c r="AH182" s="862">
        <f t="shared" ref="AH182" si="1047">IF(R182=R148,0,1)</f>
        <v>0</v>
      </c>
      <c r="AI182" s="862">
        <f t="shared" ref="AI182" si="1048">IF(S182=S148,0,1)</f>
        <v>0</v>
      </c>
      <c r="AJ182" s="862">
        <f t="shared" ref="AJ182" si="1049">IF(T182=T148,0,1)</f>
        <v>0</v>
      </c>
      <c r="AK182" s="862">
        <f t="shared" ref="AK182" si="1050">IF(U182=U148,0,1)</f>
        <v>0</v>
      </c>
    </row>
    <row r="183" spans="1:37" hidden="1">
      <c r="A183" s="871"/>
      <c r="B183" s="846"/>
      <c r="C183" s="865"/>
      <c r="D183" s="404" t="s">
        <v>22</v>
      </c>
      <c r="E183" s="866"/>
      <c r="F183" s="867"/>
      <c r="G183" s="867"/>
      <c r="H183" s="863"/>
      <c r="I183" s="863"/>
      <c r="J183" s="863"/>
      <c r="K183" s="863"/>
      <c r="L183" s="863"/>
      <c r="M183" s="863"/>
      <c r="N183" s="863"/>
      <c r="O183" s="863"/>
      <c r="P183" s="863"/>
      <c r="Q183" s="863"/>
      <c r="R183" s="863"/>
      <c r="S183" s="863"/>
      <c r="T183" s="863"/>
      <c r="U183" s="863"/>
      <c r="V183" s="863"/>
      <c r="W183" s="863"/>
      <c r="X183" s="863"/>
      <c r="Y183" s="863"/>
      <c r="Z183" s="863"/>
      <c r="AA183" s="863"/>
      <c r="AB183" s="863"/>
      <c r="AC183" s="863"/>
      <c r="AD183" s="863"/>
      <c r="AE183" s="863"/>
      <c r="AF183" s="863"/>
      <c r="AG183" s="863"/>
      <c r="AH183" s="863"/>
      <c r="AI183" s="863"/>
      <c r="AJ183" s="863"/>
      <c r="AK183" s="863"/>
    </row>
    <row r="184" spans="1:37" hidden="1">
      <c r="A184" s="871"/>
      <c r="B184" s="847" t="s">
        <v>25</v>
      </c>
      <c r="C184" s="864" t="s">
        <v>20</v>
      </c>
      <c r="D184" s="403" t="s">
        <v>21</v>
      </c>
      <c r="E184" s="866"/>
      <c r="F184" s="867"/>
      <c r="G184" s="867"/>
      <c r="H184" s="867"/>
      <c r="I184" s="862">
        <v>0.9</v>
      </c>
      <c r="J184" s="862">
        <v>0.84</v>
      </c>
      <c r="K184" s="862">
        <v>0.8</v>
      </c>
      <c r="L184" s="862">
        <v>0.78</v>
      </c>
      <c r="M184" s="862">
        <v>0.76</v>
      </c>
      <c r="N184" s="862">
        <v>0.73</v>
      </c>
      <c r="O184" s="862">
        <v>0.72</v>
      </c>
      <c r="P184" s="862">
        <v>0.7</v>
      </c>
      <c r="Q184" s="862">
        <v>0.68</v>
      </c>
      <c r="R184" s="862">
        <v>0.67</v>
      </c>
      <c r="S184" s="862">
        <v>0.66</v>
      </c>
      <c r="T184" s="862">
        <v>0.66</v>
      </c>
      <c r="U184" s="862">
        <v>0.65</v>
      </c>
      <c r="V184" s="862">
        <f>IF(F184=F150,0,1)</f>
        <v>0</v>
      </c>
      <c r="W184" s="862">
        <f t="shared" ref="W184" si="1051">IF(G184=G150,0,1)</f>
        <v>0</v>
      </c>
      <c r="X184" s="862">
        <f t="shared" ref="X184" si="1052">IF(H184=H150,0,1)</f>
        <v>0</v>
      </c>
      <c r="Y184" s="862">
        <f t="shared" ref="Y184" si="1053">IF(I184=I150,0,1)</f>
        <v>0</v>
      </c>
      <c r="Z184" s="862">
        <f t="shared" ref="Z184" si="1054">IF(J184=J150,0,1)</f>
        <v>0</v>
      </c>
      <c r="AA184" s="862">
        <f t="shared" ref="AA184" si="1055">IF(K184=K150,0,1)</f>
        <v>0</v>
      </c>
      <c r="AB184" s="862">
        <f t="shared" ref="AB184" si="1056">IF(L184=L150,0,1)</f>
        <v>0</v>
      </c>
      <c r="AC184" s="862">
        <f t="shared" ref="AC184" si="1057">IF(M184=M150,0,1)</f>
        <v>0</v>
      </c>
      <c r="AD184" s="862">
        <f t="shared" ref="AD184" si="1058">IF(N184=N150,0,1)</f>
        <v>0</v>
      </c>
      <c r="AE184" s="862">
        <f t="shared" ref="AE184" si="1059">IF(O184=O150,0,1)</f>
        <v>0</v>
      </c>
      <c r="AF184" s="862">
        <f t="shared" ref="AF184" si="1060">IF(P184=P150,0,1)</f>
        <v>0</v>
      </c>
      <c r="AG184" s="862">
        <f t="shared" ref="AG184" si="1061">IF(Q184=Q150,0,1)</f>
        <v>0</v>
      </c>
      <c r="AH184" s="862">
        <f t="shared" ref="AH184" si="1062">IF(R184=R150,0,1)</f>
        <v>0</v>
      </c>
      <c r="AI184" s="862">
        <f t="shared" ref="AI184" si="1063">IF(S184=S150,0,1)</f>
        <v>0</v>
      </c>
      <c r="AJ184" s="862">
        <f t="shared" ref="AJ184" si="1064">IF(T184=T150,0,1)</f>
        <v>0</v>
      </c>
      <c r="AK184" s="862">
        <f t="shared" ref="AK184" si="1065">IF(U184=U150,0,1)</f>
        <v>0</v>
      </c>
    </row>
    <row r="185" spans="1:37" hidden="1">
      <c r="A185" s="871"/>
      <c r="B185" s="846"/>
      <c r="C185" s="865"/>
      <c r="D185" s="404" t="s">
        <v>22</v>
      </c>
      <c r="E185" s="866"/>
      <c r="F185" s="867"/>
      <c r="G185" s="867"/>
      <c r="H185" s="867"/>
      <c r="I185" s="863"/>
      <c r="J185" s="863"/>
      <c r="K185" s="863"/>
      <c r="L185" s="863"/>
      <c r="M185" s="863"/>
      <c r="N185" s="863"/>
      <c r="O185" s="863"/>
      <c r="P185" s="863"/>
      <c r="Q185" s="863"/>
      <c r="R185" s="863"/>
      <c r="S185" s="863"/>
      <c r="T185" s="863"/>
      <c r="U185" s="863"/>
      <c r="V185" s="863"/>
      <c r="W185" s="863"/>
      <c r="X185" s="863"/>
      <c r="Y185" s="863"/>
      <c r="Z185" s="863"/>
      <c r="AA185" s="863"/>
      <c r="AB185" s="863"/>
      <c r="AC185" s="863"/>
      <c r="AD185" s="863"/>
      <c r="AE185" s="863"/>
      <c r="AF185" s="863"/>
      <c r="AG185" s="863"/>
      <c r="AH185" s="863"/>
      <c r="AI185" s="863"/>
      <c r="AJ185" s="863"/>
      <c r="AK185" s="863"/>
    </row>
    <row r="186" spans="1:37" hidden="1">
      <c r="A186" s="871"/>
      <c r="B186" s="847" t="s">
        <v>26</v>
      </c>
      <c r="C186" s="864" t="s">
        <v>20</v>
      </c>
      <c r="D186" s="403" t="s">
        <v>21</v>
      </c>
      <c r="E186" s="866"/>
      <c r="F186" s="867"/>
      <c r="G186" s="867"/>
      <c r="H186" s="867"/>
      <c r="I186" s="867"/>
      <c r="J186" s="862">
        <v>0.93</v>
      </c>
      <c r="K186" s="862">
        <v>0.88</v>
      </c>
      <c r="L186" s="862">
        <v>0.87</v>
      </c>
      <c r="M186" s="862">
        <v>0.84</v>
      </c>
      <c r="N186" s="862">
        <v>0.81</v>
      </c>
      <c r="O186" s="862">
        <v>0.8</v>
      </c>
      <c r="P186" s="862">
        <v>0.77</v>
      </c>
      <c r="Q186" s="862">
        <v>0.76</v>
      </c>
      <c r="R186" s="862">
        <v>0.74</v>
      </c>
      <c r="S186" s="862">
        <v>0.74</v>
      </c>
      <c r="T186" s="862">
        <v>0.73</v>
      </c>
      <c r="U186" s="862">
        <v>0.72</v>
      </c>
      <c r="V186" s="862">
        <f>IF(F186=F152,0,1)</f>
        <v>0</v>
      </c>
      <c r="W186" s="862">
        <f t="shared" ref="W186" si="1066">IF(G186=G152,0,1)</f>
        <v>0</v>
      </c>
      <c r="X186" s="862">
        <f t="shared" ref="X186" si="1067">IF(H186=H152,0,1)</f>
        <v>0</v>
      </c>
      <c r="Y186" s="862">
        <f t="shared" ref="Y186" si="1068">IF(I186=I152,0,1)</f>
        <v>0</v>
      </c>
      <c r="Z186" s="862">
        <f t="shared" ref="Z186" si="1069">IF(J186=J152,0,1)</f>
        <v>0</v>
      </c>
      <c r="AA186" s="862">
        <f t="shared" ref="AA186" si="1070">IF(K186=K152,0,1)</f>
        <v>0</v>
      </c>
      <c r="AB186" s="862">
        <f t="shared" ref="AB186" si="1071">IF(L186=L152,0,1)</f>
        <v>0</v>
      </c>
      <c r="AC186" s="862">
        <f t="shared" ref="AC186" si="1072">IF(M186=M152,0,1)</f>
        <v>0</v>
      </c>
      <c r="AD186" s="862">
        <f t="shared" ref="AD186" si="1073">IF(N186=N152,0,1)</f>
        <v>0</v>
      </c>
      <c r="AE186" s="862">
        <f t="shared" ref="AE186" si="1074">IF(O186=O152,0,1)</f>
        <v>0</v>
      </c>
      <c r="AF186" s="862">
        <f t="shared" ref="AF186" si="1075">IF(P186=P152,0,1)</f>
        <v>0</v>
      </c>
      <c r="AG186" s="862">
        <f t="shared" ref="AG186" si="1076">IF(Q186=Q152,0,1)</f>
        <v>0</v>
      </c>
      <c r="AH186" s="862">
        <f t="shared" ref="AH186" si="1077">IF(R186=R152,0,1)</f>
        <v>0</v>
      </c>
      <c r="AI186" s="862">
        <f t="shared" ref="AI186" si="1078">IF(S186=S152,0,1)</f>
        <v>0</v>
      </c>
      <c r="AJ186" s="862">
        <f t="shared" ref="AJ186" si="1079">IF(T186=T152,0,1)</f>
        <v>0</v>
      </c>
      <c r="AK186" s="862">
        <f t="shared" ref="AK186" si="1080">IF(U186=U152,0,1)</f>
        <v>0</v>
      </c>
    </row>
    <row r="187" spans="1:37" hidden="1">
      <c r="A187" s="871"/>
      <c r="B187" s="846"/>
      <c r="C187" s="865"/>
      <c r="D187" s="404" t="s">
        <v>22</v>
      </c>
      <c r="E187" s="866"/>
      <c r="F187" s="867"/>
      <c r="G187" s="867"/>
      <c r="H187" s="867"/>
      <c r="I187" s="867"/>
      <c r="J187" s="863"/>
      <c r="K187" s="863"/>
      <c r="L187" s="863"/>
      <c r="M187" s="863"/>
      <c r="N187" s="863"/>
      <c r="O187" s="863"/>
      <c r="P187" s="863"/>
      <c r="Q187" s="863"/>
      <c r="R187" s="863"/>
      <c r="S187" s="863"/>
      <c r="T187" s="863"/>
      <c r="U187" s="863"/>
      <c r="V187" s="863"/>
      <c r="W187" s="863"/>
      <c r="X187" s="863"/>
      <c r="Y187" s="863"/>
      <c r="Z187" s="863"/>
      <c r="AA187" s="863"/>
      <c r="AB187" s="863"/>
      <c r="AC187" s="863"/>
      <c r="AD187" s="863"/>
      <c r="AE187" s="863"/>
      <c r="AF187" s="863"/>
      <c r="AG187" s="863"/>
      <c r="AH187" s="863"/>
      <c r="AI187" s="863"/>
      <c r="AJ187" s="863"/>
      <c r="AK187" s="863"/>
    </row>
    <row r="188" spans="1:37" hidden="1">
      <c r="A188" s="871"/>
      <c r="B188" s="847" t="s">
        <v>27</v>
      </c>
      <c r="C188" s="864" t="s">
        <v>20</v>
      </c>
      <c r="D188" s="403" t="s">
        <v>21</v>
      </c>
      <c r="E188" s="866"/>
      <c r="F188" s="867"/>
      <c r="G188" s="867"/>
      <c r="H188" s="867"/>
      <c r="I188" s="867"/>
      <c r="J188" s="867"/>
      <c r="K188" s="862">
        <v>0.95</v>
      </c>
      <c r="L188" s="862">
        <v>0.93</v>
      </c>
      <c r="M188" s="862">
        <v>0.9</v>
      </c>
      <c r="N188" s="862">
        <v>0.88</v>
      </c>
      <c r="O188" s="862">
        <v>0.86</v>
      </c>
      <c r="P188" s="862">
        <v>0.83</v>
      </c>
      <c r="Q188" s="862">
        <v>0.82</v>
      </c>
      <c r="R188" s="862">
        <v>0.8</v>
      </c>
      <c r="S188" s="862">
        <v>0.79</v>
      </c>
      <c r="T188" s="862">
        <v>0.78</v>
      </c>
      <c r="U188" s="862">
        <v>0.78</v>
      </c>
      <c r="V188" s="862">
        <f>IF(F188=F154,0,1)</f>
        <v>0</v>
      </c>
      <c r="W188" s="862">
        <f t="shared" ref="W188" si="1081">IF(G188=G154,0,1)</f>
        <v>0</v>
      </c>
      <c r="X188" s="862">
        <f t="shared" ref="X188" si="1082">IF(H188=H154,0,1)</f>
        <v>0</v>
      </c>
      <c r="Y188" s="862">
        <f t="shared" ref="Y188" si="1083">IF(I188=I154,0,1)</f>
        <v>0</v>
      </c>
      <c r="Z188" s="862">
        <f t="shared" ref="Z188" si="1084">IF(J188=J154,0,1)</f>
        <v>0</v>
      </c>
      <c r="AA188" s="862">
        <f t="shared" ref="AA188" si="1085">IF(K188=K154,0,1)</f>
        <v>0</v>
      </c>
      <c r="AB188" s="862">
        <f t="shared" ref="AB188" si="1086">IF(L188=L154,0,1)</f>
        <v>0</v>
      </c>
      <c r="AC188" s="862">
        <f t="shared" ref="AC188" si="1087">IF(M188=M154,0,1)</f>
        <v>0</v>
      </c>
      <c r="AD188" s="862">
        <f t="shared" ref="AD188" si="1088">IF(N188=N154,0,1)</f>
        <v>0</v>
      </c>
      <c r="AE188" s="862">
        <f t="shared" ref="AE188" si="1089">IF(O188=O154,0,1)</f>
        <v>0</v>
      </c>
      <c r="AF188" s="862">
        <f t="shared" ref="AF188" si="1090">IF(P188=P154,0,1)</f>
        <v>0</v>
      </c>
      <c r="AG188" s="862">
        <f t="shared" ref="AG188" si="1091">IF(Q188=Q154,0,1)</f>
        <v>0</v>
      </c>
      <c r="AH188" s="862">
        <f t="shared" ref="AH188" si="1092">IF(R188=R154,0,1)</f>
        <v>0</v>
      </c>
      <c r="AI188" s="862">
        <f t="shared" ref="AI188" si="1093">IF(S188=S154,0,1)</f>
        <v>0</v>
      </c>
      <c r="AJ188" s="862">
        <f t="shared" ref="AJ188" si="1094">IF(T188=T154,0,1)</f>
        <v>0</v>
      </c>
      <c r="AK188" s="862">
        <f t="shared" ref="AK188" si="1095">IF(U188=U154,0,1)</f>
        <v>0</v>
      </c>
    </row>
    <row r="189" spans="1:37" hidden="1">
      <c r="A189" s="871"/>
      <c r="B189" s="846"/>
      <c r="C189" s="865"/>
      <c r="D189" s="404" t="s">
        <v>22</v>
      </c>
      <c r="E189" s="866"/>
      <c r="F189" s="867"/>
      <c r="G189" s="867"/>
      <c r="H189" s="867"/>
      <c r="I189" s="867"/>
      <c r="J189" s="867"/>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3"/>
      <c r="AK189" s="863"/>
    </row>
    <row r="190" spans="1:37" hidden="1">
      <c r="A190" s="871"/>
      <c r="B190" s="847" t="s">
        <v>28</v>
      </c>
      <c r="C190" s="864" t="s">
        <v>20</v>
      </c>
      <c r="D190" s="403" t="s">
        <v>21</v>
      </c>
      <c r="E190" s="866"/>
      <c r="F190" s="867"/>
      <c r="G190" s="867"/>
      <c r="H190" s="867"/>
      <c r="I190" s="867"/>
      <c r="J190" s="867"/>
      <c r="K190" s="867"/>
      <c r="L190" s="862">
        <v>0.98</v>
      </c>
      <c r="M190" s="862">
        <v>0.95</v>
      </c>
      <c r="N190" s="862">
        <v>0.92</v>
      </c>
      <c r="O190" s="862">
        <v>0.9</v>
      </c>
      <c r="P190" s="862">
        <v>0.88</v>
      </c>
      <c r="Q190" s="862">
        <v>0.86</v>
      </c>
      <c r="R190" s="862">
        <v>0.84</v>
      </c>
      <c r="S190" s="862">
        <v>0.83</v>
      </c>
      <c r="T190" s="862">
        <v>0.83</v>
      </c>
      <c r="U190" s="862">
        <v>0.82</v>
      </c>
      <c r="V190" s="862">
        <f>IF(F190=F156,0,1)</f>
        <v>0</v>
      </c>
      <c r="W190" s="862">
        <f t="shared" ref="W190" si="1096">IF(G190=G156,0,1)</f>
        <v>0</v>
      </c>
      <c r="X190" s="862">
        <f t="shared" ref="X190" si="1097">IF(H190=H156,0,1)</f>
        <v>0</v>
      </c>
      <c r="Y190" s="862">
        <f t="shared" ref="Y190" si="1098">IF(I190=I156,0,1)</f>
        <v>0</v>
      </c>
      <c r="Z190" s="862">
        <f t="shared" ref="Z190" si="1099">IF(J190=J156,0,1)</f>
        <v>0</v>
      </c>
      <c r="AA190" s="862">
        <f t="shared" ref="AA190" si="1100">IF(K190=K156,0,1)</f>
        <v>0</v>
      </c>
      <c r="AB190" s="862">
        <f t="shared" ref="AB190" si="1101">IF(L190=L156,0,1)</f>
        <v>0</v>
      </c>
      <c r="AC190" s="862">
        <f t="shared" ref="AC190" si="1102">IF(M190=M156,0,1)</f>
        <v>0</v>
      </c>
      <c r="AD190" s="862">
        <f t="shared" ref="AD190" si="1103">IF(N190=N156,0,1)</f>
        <v>0</v>
      </c>
      <c r="AE190" s="862">
        <f t="shared" ref="AE190" si="1104">IF(O190=O156,0,1)</f>
        <v>0</v>
      </c>
      <c r="AF190" s="862">
        <f t="shared" ref="AF190" si="1105">IF(P190=P156,0,1)</f>
        <v>0</v>
      </c>
      <c r="AG190" s="862">
        <f t="shared" ref="AG190" si="1106">IF(Q190=Q156,0,1)</f>
        <v>0</v>
      </c>
      <c r="AH190" s="862">
        <f t="shared" ref="AH190" si="1107">IF(R190=R156,0,1)</f>
        <v>0</v>
      </c>
      <c r="AI190" s="862">
        <f t="shared" ref="AI190" si="1108">IF(S190=S156,0,1)</f>
        <v>0</v>
      </c>
      <c r="AJ190" s="862">
        <f t="shared" ref="AJ190" si="1109">IF(T190=T156,0,1)</f>
        <v>0</v>
      </c>
      <c r="AK190" s="862">
        <f t="shared" ref="AK190" si="1110">IF(U190=U156,0,1)</f>
        <v>0</v>
      </c>
    </row>
    <row r="191" spans="1:37" hidden="1">
      <c r="A191" s="871"/>
      <c r="B191" s="846"/>
      <c r="C191" s="865"/>
      <c r="D191" s="404" t="s">
        <v>22</v>
      </c>
      <c r="E191" s="866"/>
      <c r="F191" s="867"/>
      <c r="G191" s="867"/>
      <c r="H191" s="867"/>
      <c r="I191" s="867"/>
      <c r="J191" s="867"/>
      <c r="K191" s="867"/>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3"/>
      <c r="AK191" s="863"/>
    </row>
    <row r="192" spans="1:37" hidden="1">
      <c r="A192" s="871"/>
      <c r="B192" s="847" t="s">
        <v>29</v>
      </c>
      <c r="C192" s="864" t="s">
        <v>20</v>
      </c>
      <c r="D192" s="403" t="s">
        <v>21</v>
      </c>
      <c r="E192" s="866"/>
      <c r="F192" s="867"/>
      <c r="G192" s="867"/>
      <c r="H192" s="867"/>
      <c r="I192" s="867"/>
      <c r="J192" s="867"/>
      <c r="K192" s="867"/>
      <c r="L192" s="867"/>
      <c r="M192" s="862">
        <v>0.97</v>
      </c>
      <c r="N192" s="862">
        <v>0.94</v>
      </c>
      <c r="O192" s="862">
        <v>0.92</v>
      </c>
      <c r="P192" s="862">
        <v>0.89</v>
      </c>
      <c r="Q192" s="862">
        <v>0.88</v>
      </c>
      <c r="R192" s="862">
        <v>0.86</v>
      </c>
      <c r="S192" s="862">
        <v>0.85</v>
      </c>
      <c r="T192" s="862">
        <v>0.84</v>
      </c>
      <c r="U192" s="862">
        <v>0.83</v>
      </c>
      <c r="V192" s="862">
        <f>IF(F192=F158,0,1)</f>
        <v>0</v>
      </c>
      <c r="W192" s="862">
        <f t="shared" ref="W192" si="1111">IF(G192=G158,0,1)</f>
        <v>0</v>
      </c>
      <c r="X192" s="862">
        <f t="shared" ref="X192" si="1112">IF(H192=H158,0,1)</f>
        <v>0</v>
      </c>
      <c r="Y192" s="862">
        <f t="shared" ref="Y192" si="1113">IF(I192=I158,0,1)</f>
        <v>0</v>
      </c>
      <c r="Z192" s="862">
        <f t="shared" ref="Z192" si="1114">IF(J192=J158,0,1)</f>
        <v>0</v>
      </c>
      <c r="AA192" s="862">
        <f t="shared" ref="AA192" si="1115">IF(K192=K158,0,1)</f>
        <v>0</v>
      </c>
      <c r="AB192" s="862">
        <f t="shared" ref="AB192" si="1116">IF(L192=L158,0,1)</f>
        <v>0</v>
      </c>
      <c r="AC192" s="862">
        <f t="shared" ref="AC192" si="1117">IF(M192=M158,0,1)</f>
        <v>0</v>
      </c>
      <c r="AD192" s="862">
        <f t="shared" ref="AD192" si="1118">IF(N192=N158,0,1)</f>
        <v>0</v>
      </c>
      <c r="AE192" s="862">
        <f t="shared" ref="AE192" si="1119">IF(O192=O158,0,1)</f>
        <v>0</v>
      </c>
      <c r="AF192" s="862">
        <f t="shared" ref="AF192" si="1120">IF(P192=P158,0,1)</f>
        <v>0</v>
      </c>
      <c r="AG192" s="862">
        <f t="shared" ref="AG192" si="1121">IF(Q192=Q158,0,1)</f>
        <v>0</v>
      </c>
      <c r="AH192" s="862">
        <f t="shared" ref="AH192" si="1122">IF(R192=R158,0,1)</f>
        <v>0</v>
      </c>
      <c r="AI192" s="862">
        <f t="shared" ref="AI192" si="1123">IF(S192=S158,0,1)</f>
        <v>0</v>
      </c>
      <c r="AJ192" s="862">
        <f t="shared" ref="AJ192" si="1124">IF(T192=T158,0,1)</f>
        <v>0</v>
      </c>
      <c r="AK192" s="862">
        <f t="shared" ref="AK192" si="1125">IF(U192=U158,0,1)</f>
        <v>0</v>
      </c>
    </row>
    <row r="193" spans="1:37" hidden="1">
      <c r="A193" s="871"/>
      <c r="B193" s="846"/>
      <c r="C193" s="865"/>
      <c r="D193" s="404" t="s">
        <v>22</v>
      </c>
      <c r="E193" s="866"/>
      <c r="F193" s="867"/>
      <c r="G193" s="867"/>
      <c r="H193" s="867"/>
      <c r="I193" s="867"/>
      <c r="J193" s="867"/>
      <c r="K193" s="867"/>
      <c r="L193" s="867"/>
      <c r="M193" s="863"/>
      <c r="N193" s="863"/>
      <c r="O193" s="863"/>
      <c r="P193" s="863"/>
      <c r="Q193" s="863"/>
      <c r="R193" s="863"/>
      <c r="S193" s="863"/>
      <c r="T193" s="863"/>
      <c r="U193" s="863"/>
      <c r="V193" s="863"/>
      <c r="W193" s="863"/>
      <c r="X193" s="863"/>
      <c r="Y193" s="863"/>
      <c r="Z193" s="863"/>
      <c r="AA193" s="863"/>
      <c r="AB193" s="863"/>
      <c r="AC193" s="863"/>
      <c r="AD193" s="863"/>
      <c r="AE193" s="863"/>
      <c r="AF193" s="863"/>
      <c r="AG193" s="863"/>
      <c r="AH193" s="863"/>
      <c r="AI193" s="863"/>
      <c r="AJ193" s="863"/>
      <c r="AK193" s="863"/>
    </row>
    <row r="194" spans="1:37" hidden="1">
      <c r="A194" s="871"/>
      <c r="B194" s="847" t="s">
        <v>30</v>
      </c>
      <c r="C194" s="864" t="s">
        <v>20</v>
      </c>
      <c r="D194" s="403" t="s">
        <v>21</v>
      </c>
      <c r="E194" s="866"/>
      <c r="F194" s="867"/>
      <c r="G194" s="867"/>
      <c r="H194" s="867"/>
      <c r="I194" s="867"/>
      <c r="J194" s="867"/>
      <c r="K194" s="867"/>
      <c r="L194" s="867"/>
      <c r="M194" s="867"/>
      <c r="N194" s="862">
        <v>0.97</v>
      </c>
      <c r="O194" s="862">
        <v>0.95</v>
      </c>
      <c r="P194" s="862">
        <v>0.92</v>
      </c>
      <c r="Q194" s="862">
        <v>0.9</v>
      </c>
      <c r="R194" s="862">
        <v>0.89</v>
      </c>
      <c r="S194" s="862">
        <v>0.88</v>
      </c>
      <c r="T194" s="862">
        <v>0.87</v>
      </c>
      <c r="U194" s="862">
        <v>0.86</v>
      </c>
      <c r="V194" s="862">
        <f>IF(F194=F160,0,1)</f>
        <v>0</v>
      </c>
      <c r="W194" s="862">
        <f t="shared" ref="W194" si="1126">IF(G194=G160,0,1)</f>
        <v>0</v>
      </c>
      <c r="X194" s="862">
        <f t="shared" ref="X194" si="1127">IF(H194=H160,0,1)</f>
        <v>0</v>
      </c>
      <c r="Y194" s="862">
        <f t="shared" ref="Y194" si="1128">IF(I194=I160,0,1)</f>
        <v>0</v>
      </c>
      <c r="Z194" s="862">
        <f t="shared" ref="Z194" si="1129">IF(J194=J160,0,1)</f>
        <v>0</v>
      </c>
      <c r="AA194" s="862">
        <f t="shared" ref="AA194" si="1130">IF(K194=K160,0,1)</f>
        <v>0</v>
      </c>
      <c r="AB194" s="862">
        <f t="shared" ref="AB194" si="1131">IF(L194=L160,0,1)</f>
        <v>0</v>
      </c>
      <c r="AC194" s="862">
        <f t="shared" ref="AC194" si="1132">IF(M194=M160,0,1)</f>
        <v>0</v>
      </c>
      <c r="AD194" s="862">
        <f t="shared" ref="AD194" si="1133">IF(N194=N160,0,1)</f>
        <v>0</v>
      </c>
      <c r="AE194" s="862">
        <f t="shared" ref="AE194" si="1134">IF(O194=O160,0,1)</f>
        <v>0</v>
      </c>
      <c r="AF194" s="862">
        <f t="shared" ref="AF194" si="1135">IF(P194=P160,0,1)</f>
        <v>0</v>
      </c>
      <c r="AG194" s="862">
        <f t="shared" ref="AG194" si="1136">IF(Q194=Q160,0,1)</f>
        <v>0</v>
      </c>
      <c r="AH194" s="862">
        <f t="shared" ref="AH194" si="1137">IF(R194=R160,0,1)</f>
        <v>0</v>
      </c>
      <c r="AI194" s="862">
        <f t="shared" ref="AI194" si="1138">IF(S194=S160,0,1)</f>
        <v>0</v>
      </c>
      <c r="AJ194" s="862">
        <f t="shared" ref="AJ194" si="1139">IF(T194=T160,0,1)</f>
        <v>0</v>
      </c>
      <c r="AK194" s="862">
        <f t="shared" ref="AK194" si="1140">IF(U194=U160,0,1)</f>
        <v>0</v>
      </c>
    </row>
    <row r="195" spans="1:37" hidden="1">
      <c r="A195" s="871"/>
      <c r="B195" s="846"/>
      <c r="C195" s="865"/>
      <c r="D195" s="404" t="s">
        <v>22</v>
      </c>
      <c r="E195" s="866"/>
      <c r="F195" s="867"/>
      <c r="G195" s="867"/>
      <c r="H195" s="867"/>
      <c r="I195" s="867"/>
      <c r="J195" s="867"/>
      <c r="K195" s="867"/>
      <c r="L195" s="867"/>
      <c r="M195" s="867"/>
      <c r="N195" s="863"/>
      <c r="O195" s="863"/>
      <c r="P195" s="863"/>
      <c r="Q195" s="863"/>
      <c r="R195" s="863"/>
      <c r="S195" s="863"/>
      <c r="T195" s="863"/>
      <c r="U195" s="863"/>
      <c r="V195" s="863"/>
      <c r="W195" s="863"/>
      <c r="X195" s="863"/>
      <c r="Y195" s="863"/>
      <c r="Z195" s="863"/>
      <c r="AA195" s="863"/>
      <c r="AB195" s="863"/>
      <c r="AC195" s="863"/>
      <c r="AD195" s="863"/>
      <c r="AE195" s="863"/>
      <c r="AF195" s="863"/>
      <c r="AG195" s="863"/>
      <c r="AH195" s="863"/>
      <c r="AI195" s="863"/>
      <c r="AJ195" s="863"/>
      <c r="AK195" s="863"/>
    </row>
    <row r="196" spans="1:37" hidden="1">
      <c r="A196" s="871"/>
      <c r="B196" s="847" t="s">
        <v>31</v>
      </c>
      <c r="C196" s="864" t="s">
        <v>20</v>
      </c>
      <c r="D196" s="403" t="s">
        <v>21</v>
      </c>
      <c r="E196" s="866"/>
      <c r="F196" s="867"/>
      <c r="G196" s="867"/>
      <c r="H196" s="867"/>
      <c r="I196" s="867"/>
      <c r="J196" s="867"/>
      <c r="K196" s="867"/>
      <c r="L196" s="867"/>
      <c r="M196" s="867"/>
      <c r="N196" s="867"/>
      <c r="O196" s="862">
        <v>0.98</v>
      </c>
      <c r="P196" s="862">
        <v>0.95</v>
      </c>
      <c r="Q196" s="862">
        <v>0.93</v>
      </c>
      <c r="R196" s="862">
        <v>0.91</v>
      </c>
      <c r="S196" s="862">
        <v>0.9</v>
      </c>
      <c r="T196" s="862">
        <v>0.89</v>
      </c>
      <c r="U196" s="862">
        <v>0.89</v>
      </c>
      <c r="V196" s="862">
        <f>IF(F196=F162,0,1)</f>
        <v>0</v>
      </c>
      <c r="W196" s="862">
        <f t="shared" ref="W196" si="1141">IF(G196=G162,0,1)</f>
        <v>0</v>
      </c>
      <c r="X196" s="862">
        <f t="shared" ref="X196" si="1142">IF(H196=H162,0,1)</f>
        <v>0</v>
      </c>
      <c r="Y196" s="862">
        <f t="shared" ref="Y196" si="1143">IF(I196=I162,0,1)</f>
        <v>0</v>
      </c>
      <c r="Z196" s="862">
        <f t="shared" ref="Z196" si="1144">IF(J196=J162,0,1)</f>
        <v>0</v>
      </c>
      <c r="AA196" s="862">
        <f t="shared" ref="AA196" si="1145">IF(K196=K162,0,1)</f>
        <v>0</v>
      </c>
      <c r="AB196" s="862">
        <f t="shared" ref="AB196" si="1146">IF(L196=L162,0,1)</f>
        <v>0</v>
      </c>
      <c r="AC196" s="862">
        <f t="shared" ref="AC196" si="1147">IF(M196=M162,0,1)</f>
        <v>0</v>
      </c>
      <c r="AD196" s="862">
        <f t="shared" ref="AD196" si="1148">IF(N196=N162,0,1)</f>
        <v>0</v>
      </c>
      <c r="AE196" s="862">
        <f t="shared" ref="AE196" si="1149">IF(O196=O162,0,1)</f>
        <v>0</v>
      </c>
      <c r="AF196" s="862">
        <f t="shared" ref="AF196" si="1150">IF(P196=P162,0,1)</f>
        <v>0</v>
      </c>
      <c r="AG196" s="862">
        <f t="shared" ref="AG196" si="1151">IF(Q196=Q162,0,1)</f>
        <v>0</v>
      </c>
      <c r="AH196" s="862">
        <f t="shared" ref="AH196" si="1152">IF(R196=R162,0,1)</f>
        <v>0</v>
      </c>
      <c r="AI196" s="862">
        <f t="shared" ref="AI196" si="1153">IF(S196=S162,0,1)</f>
        <v>0</v>
      </c>
      <c r="AJ196" s="862">
        <f t="shared" ref="AJ196" si="1154">IF(T196=T162,0,1)</f>
        <v>0</v>
      </c>
      <c r="AK196" s="862">
        <f t="shared" ref="AK196" si="1155">IF(U196=U162,0,1)</f>
        <v>0</v>
      </c>
    </row>
    <row r="197" spans="1:37" hidden="1">
      <c r="A197" s="871"/>
      <c r="B197" s="846"/>
      <c r="C197" s="865"/>
      <c r="D197" s="404" t="s">
        <v>22</v>
      </c>
      <c r="E197" s="866"/>
      <c r="F197" s="867"/>
      <c r="G197" s="867"/>
      <c r="H197" s="867"/>
      <c r="I197" s="867"/>
      <c r="J197" s="867"/>
      <c r="K197" s="867"/>
      <c r="L197" s="867"/>
      <c r="M197" s="867"/>
      <c r="N197" s="867"/>
      <c r="O197" s="863"/>
      <c r="P197" s="863"/>
      <c r="Q197" s="863"/>
      <c r="R197" s="863"/>
      <c r="S197" s="863"/>
      <c r="T197" s="863"/>
      <c r="U197" s="863"/>
      <c r="V197" s="863"/>
      <c r="W197" s="863"/>
      <c r="X197" s="863"/>
      <c r="Y197" s="863"/>
      <c r="Z197" s="863"/>
      <c r="AA197" s="863"/>
      <c r="AB197" s="863"/>
      <c r="AC197" s="863"/>
      <c r="AD197" s="863"/>
      <c r="AE197" s="863"/>
      <c r="AF197" s="863"/>
      <c r="AG197" s="863"/>
      <c r="AH197" s="863"/>
      <c r="AI197" s="863"/>
      <c r="AJ197" s="863"/>
      <c r="AK197" s="863"/>
    </row>
    <row r="198" spans="1:37" hidden="1">
      <c r="A198" s="871"/>
      <c r="B198" s="847" t="s">
        <v>32</v>
      </c>
      <c r="C198" s="864" t="s">
        <v>20</v>
      </c>
      <c r="D198" s="403" t="s">
        <v>21</v>
      </c>
      <c r="E198" s="866"/>
      <c r="F198" s="867"/>
      <c r="G198" s="867"/>
      <c r="H198" s="867"/>
      <c r="I198" s="867"/>
      <c r="J198" s="867"/>
      <c r="K198" s="867"/>
      <c r="L198" s="867"/>
      <c r="M198" s="867"/>
      <c r="N198" s="867"/>
      <c r="O198" s="867"/>
      <c r="P198" s="862">
        <v>0.97</v>
      </c>
      <c r="Q198" s="862">
        <v>0.95</v>
      </c>
      <c r="R198" s="862">
        <v>0.93</v>
      </c>
      <c r="S198" s="862">
        <v>0.92</v>
      </c>
      <c r="T198" s="862">
        <v>0.91</v>
      </c>
      <c r="U198" s="862">
        <v>0.9</v>
      </c>
      <c r="V198" s="862">
        <f>IF(F198=F164,0,1)</f>
        <v>0</v>
      </c>
      <c r="W198" s="862">
        <f t="shared" ref="W198" si="1156">IF(G198=G164,0,1)</f>
        <v>0</v>
      </c>
      <c r="X198" s="862">
        <f t="shared" ref="X198" si="1157">IF(H198=H164,0,1)</f>
        <v>0</v>
      </c>
      <c r="Y198" s="862">
        <f t="shared" ref="Y198" si="1158">IF(I198=I164,0,1)</f>
        <v>0</v>
      </c>
      <c r="Z198" s="862">
        <f t="shared" ref="Z198" si="1159">IF(J198=J164,0,1)</f>
        <v>0</v>
      </c>
      <c r="AA198" s="862">
        <f t="shared" ref="AA198" si="1160">IF(K198=K164,0,1)</f>
        <v>0</v>
      </c>
      <c r="AB198" s="862">
        <f t="shared" ref="AB198" si="1161">IF(L198=L164,0,1)</f>
        <v>0</v>
      </c>
      <c r="AC198" s="862">
        <f t="shared" ref="AC198" si="1162">IF(M198=M164,0,1)</f>
        <v>0</v>
      </c>
      <c r="AD198" s="862">
        <f t="shared" ref="AD198" si="1163">IF(N198=N164,0,1)</f>
        <v>0</v>
      </c>
      <c r="AE198" s="862">
        <f t="shared" ref="AE198" si="1164">IF(O198=O164,0,1)</f>
        <v>0</v>
      </c>
      <c r="AF198" s="862">
        <f t="shared" ref="AF198" si="1165">IF(P198=P164,0,1)</f>
        <v>0</v>
      </c>
      <c r="AG198" s="862">
        <f t="shared" ref="AG198" si="1166">IF(Q198=Q164,0,1)</f>
        <v>0</v>
      </c>
      <c r="AH198" s="862">
        <f t="shared" ref="AH198" si="1167">IF(R198=R164,0,1)</f>
        <v>0</v>
      </c>
      <c r="AI198" s="862">
        <f t="shared" ref="AI198" si="1168">IF(S198=S164,0,1)</f>
        <v>0</v>
      </c>
      <c r="AJ198" s="862">
        <f t="shared" ref="AJ198" si="1169">IF(T198=T164,0,1)</f>
        <v>0</v>
      </c>
      <c r="AK198" s="862">
        <f t="shared" ref="AK198" si="1170">IF(U198=U164,0,1)</f>
        <v>0</v>
      </c>
    </row>
    <row r="199" spans="1:37" hidden="1">
      <c r="A199" s="871"/>
      <c r="B199" s="846"/>
      <c r="C199" s="865"/>
      <c r="D199" s="404" t="s">
        <v>22</v>
      </c>
      <c r="E199" s="866"/>
      <c r="F199" s="867"/>
      <c r="G199" s="867"/>
      <c r="H199" s="867"/>
      <c r="I199" s="867"/>
      <c r="J199" s="867"/>
      <c r="K199" s="867"/>
      <c r="L199" s="867"/>
      <c r="M199" s="867"/>
      <c r="N199" s="867"/>
      <c r="O199" s="867"/>
      <c r="P199" s="863"/>
      <c r="Q199" s="863"/>
      <c r="R199" s="863"/>
      <c r="S199" s="863"/>
      <c r="T199" s="863"/>
      <c r="U199" s="863"/>
      <c r="V199" s="863"/>
      <c r="W199" s="863"/>
      <c r="X199" s="863"/>
      <c r="Y199" s="863"/>
      <c r="Z199" s="863"/>
      <c r="AA199" s="863"/>
      <c r="AB199" s="863"/>
      <c r="AC199" s="863"/>
      <c r="AD199" s="863"/>
      <c r="AE199" s="863"/>
      <c r="AF199" s="863"/>
      <c r="AG199" s="863"/>
      <c r="AH199" s="863"/>
      <c r="AI199" s="863"/>
      <c r="AJ199" s="863"/>
      <c r="AK199" s="863"/>
    </row>
    <row r="200" spans="1:37" hidden="1">
      <c r="A200" s="871"/>
      <c r="B200" s="847" t="s">
        <v>33</v>
      </c>
      <c r="C200" s="864" t="s">
        <v>20</v>
      </c>
      <c r="D200" s="403" t="s">
        <v>21</v>
      </c>
      <c r="E200" s="866"/>
      <c r="F200" s="867"/>
      <c r="G200" s="867"/>
      <c r="H200" s="867"/>
      <c r="I200" s="867"/>
      <c r="J200" s="867"/>
      <c r="K200" s="867"/>
      <c r="L200" s="867"/>
      <c r="M200" s="867"/>
      <c r="N200" s="867"/>
      <c r="O200" s="867"/>
      <c r="P200" s="867"/>
      <c r="Q200" s="862">
        <v>0.98</v>
      </c>
      <c r="R200" s="862">
        <v>0.96</v>
      </c>
      <c r="S200" s="862">
        <v>0.95</v>
      </c>
      <c r="T200" s="862">
        <v>0.94</v>
      </c>
      <c r="U200" s="862">
        <v>0.93</v>
      </c>
      <c r="V200" s="862">
        <f>IF(F200=F166,0,1)</f>
        <v>0</v>
      </c>
      <c r="W200" s="862">
        <f t="shared" ref="W200" si="1171">IF(G200=G166,0,1)</f>
        <v>0</v>
      </c>
      <c r="X200" s="862">
        <f t="shared" ref="X200" si="1172">IF(H200=H166,0,1)</f>
        <v>0</v>
      </c>
      <c r="Y200" s="862">
        <f t="shared" ref="Y200" si="1173">IF(I200=I166,0,1)</f>
        <v>0</v>
      </c>
      <c r="Z200" s="862">
        <f t="shared" ref="Z200" si="1174">IF(J200=J166,0,1)</f>
        <v>0</v>
      </c>
      <c r="AA200" s="862">
        <f t="shared" ref="AA200" si="1175">IF(K200=K166,0,1)</f>
        <v>0</v>
      </c>
      <c r="AB200" s="862">
        <f t="shared" ref="AB200" si="1176">IF(L200=L166,0,1)</f>
        <v>0</v>
      </c>
      <c r="AC200" s="862">
        <f t="shared" ref="AC200" si="1177">IF(M200=M166,0,1)</f>
        <v>0</v>
      </c>
      <c r="AD200" s="862">
        <f t="shared" ref="AD200" si="1178">IF(N200=N166,0,1)</f>
        <v>0</v>
      </c>
      <c r="AE200" s="862">
        <f t="shared" ref="AE200" si="1179">IF(O200=O166,0,1)</f>
        <v>0</v>
      </c>
      <c r="AF200" s="862">
        <f t="shared" ref="AF200" si="1180">IF(P200=P166,0,1)</f>
        <v>0</v>
      </c>
      <c r="AG200" s="862">
        <f t="shared" ref="AG200" si="1181">IF(Q200=Q166,0,1)</f>
        <v>0</v>
      </c>
      <c r="AH200" s="862">
        <f t="shared" ref="AH200" si="1182">IF(R200=R166,0,1)</f>
        <v>0</v>
      </c>
      <c r="AI200" s="862">
        <f t="shared" ref="AI200" si="1183">IF(S200=S166,0,1)</f>
        <v>0</v>
      </c>
      <c r="AJ200" s="862">
        <f t="shared" ref="AJ200" si="1184">IF(T200=T166,0,1)</f>
        <v>0</v>
      </c>
      <c r="AK200" s="862">
        <f t="shared" ref="AK200" si="1185">IF(U200=U166,0,1)</f>
        <v>0</v>
      </c>
    </row>
    <row r="201" spans="1:37" hidden="1">
      <c r="A201" s="871"/>
      <c r="B201" s="846"/>
      <c r="C201" s="865"/>
      <c r="D201" s="404" t="s">
        <v>22</v>
      </c>
      <c r="E201" s="866"/>
      <c r="F201" s="867"/>
      <c r="G201" s="867"/>
      <c r="H201" s="867"/>
      <c r="I201" s="867"/>
      <c r="J201" s="867"/>
      <c r="K201" s="867"/>
      <c r="L201" s="867"/>
      <c r="M201" s="867"/>
      <c r="N201" s="867"/>
      <c r="O201" s="867"/>
      <c r="P201" s="867"/>
      <c r="Q201" s="863"/>
      <c r="R201" s="863"/>
      <c r="S201" s="863"/>
      <c r="T201" s="863"/>
      <c r="U201" s="863"/>
      <c r="V201" s="863"/>
      <c r="W201" s="863"/>
      <c r="X201" s="863"/>
      <c r="Y201" s="863"/>
      <c r="Z201" s="863"/>
      <c r="AA201" s="863"/>
      <c r="AB201" s="863"/>
      <c r="AC201" s="863"/>
      <c r="AD201" s="863"/>
      <c r="AE201" s="863"/>
      <c r="AF201" s="863"/>
      <c r="AG201" s="863"/>
      <c r="AH201" s="863"/>
      <c r="AI201" s="863"/>
      <c r="AJ201" s="863"/>
      <c r="AK201" s="863"/>
    </row>
    <row r="202" spans="1:37" hidden="1">
      <c r="A202" s="871"/>
      <c r="B202" s="847" t="s">
        <v>34</v>
      </c>
      <c r="C202" s="864" t="s">
        <v>20</v>
      </c>
      <c r="D202" s="403" t="s">
        <v>21</v>
      </c>
      <c r="E202" s="866"/>
      <c r="F202" s="867"/>
      <c r="G202" s="867"/>
      <c r="H202" s="867"/>
      <c r="I202" s="867"/>
      <c r="J202" s="867"/>
      <c r="K202" s="867"/>
      <c r="L202" s="867"/>
      <c r="M202" s="867"/>
      <c r="N202" s="867"/>
      <c r="O202" s="867"/>
      <c r="P202" s="867"/>
      <c r="Q202" s="867"/>
      <c r="R202" s="862">
        <v>0.98</v>
      </c>
      <c r="S202" s="862">
        <v>0.97</v>
      </c>
      <c r="T202" s="862">
        <v>0.96</v>
      </c>
      <c r="U202" s="862">
        <v>0.95</v>
      </c>
      <c r="V202" s="862">
        <f>IF(F202=F168,0,1)</f>
        <v>0</v>
      </c>
      <c r="W202" s="862">
        <f t="shared" ref="W202" si="1186">IF(G202=G168,0,1)</f>
        <v>0</v>
      </c>
      <c r="X202" s="862">
        <f t="shared" ref="X202" si="1187">IF(H202=H168,0,1)</f>
        <v>0</v>
      </c>
      <c r="Y202" s="862">
        <f t="shared" ref="Y202" si="1188">IF(I202=I168,0,1)</f>
        <v>0</v>
      </c>
      <c r="Z202" s="862">
        <f t="shared" ref="Z202" si="1189">IF(J202=J168,0,1)</f>
        <v>0</v>
      </c>
      <c r="AA202" s="862">
        <f t="shared" ref="AA202" si="1190">IF(K202=K168,0,1)</f>
        <v>0</v>
      </c>
      <c r="AB202" s="862">
        <f t="shared" ref="AB202" si="1191">IF(L202=L168,0,1)</f>
        <v>0</v>
      </c>
      <c r="AC202" s="862">
        <f t="shared" ref="AC202" si="1192">IF(M202=M168,0,1)</f>
        <v>0</v>
      </c>
      <c r="AD202" s="862">
        <f t="shared" ref="AD202" si="1193">IF(N202=N168,0,1)</f>
        <v>0</v>
      </c>
      <c r="AE202" s="862">
        <f t="shared" ref="AE202" si="1194">IF(O202=O168,0,1)</f>
        <v>0</v>
      </c>
      <c r="AF202" s="862">
        <f t="shared" ref="AF202" si="1195">IF(P202=P168,0,1)</f>
        <v>0</v>
      </c>
      <c r="AG202" s="862">
        <f t="shared" ref="AG202" si="1196">IF(Q202=Q168,0,1)</f>
        <v>0</v>
      </c>
      <c r="AH202" s="862">
        <f t="shared" ref="AH202" si="1197">IF(R202=R168,0,1)</f>
        <v>0</v>
      </c>
      <c r="AI202" s="862">
        <f t="shared" ref="AI202" si="1198">IF(S202=S168,0,1)</f>
        <v>0</v>
      </c>
      <c r="AJ202" s="862">
        <f t="shared" ref="AJ202" si="1199">IF(T202=T168,0,1)</f>
        <v>0</v>
      </c>
      <c r="AK202" s="862">
        <f t="shared" ref="AK202" si="1200">IF(U202=U168,0,1)</f>
        <v>0</v>
      </c>
    </row>
    <row r="203" spans="1:37" hidden="1">
      <c r="A203" s="871"/>
      <c r="B203" s="846"/>
      <c r="C203" s="865"/>
      <c r="D203" s="404" t="s">
        <v>22</v>
      </c>
      <c r="E203" s="866"/>
      <c r="F203" s="867"/>
      <c r="G203" s="867"/>
      <c r="H203" s="867"/>
      <c r="I203" s="867"/>
      <c r="J203" s="867"/>
      <c r="K203" s="867"/>
      <c r="L203" s="867"/>
      <c r="M203" s="867"/>
      <c r="N203" s="867"/>
      <c r="O203" s="867"/>
      <c r="P203" s="867"/>
      <c r="Q203" s="867"/>
      <c r="R203" s="863"/>
      <c r="S203" s="863"/>
      <c r="T203" s="863"/>
      <c r="U203" s="863"/>
      <c r="V203" s="863"/>
      <c r="W203" s="863"/>
      <c r="X203" s="863"/>
      <c r="Y203" s="863"/>
      <c r="Z203" s="863"/>
      <c r="AA203" s="863"/>
      <c r="AB203" s="863"/>
      <c r="AC203" s="863"/>
      <c r="AD203" s="863"/>
      <c r="AE203" s="863"/>
      <c r="AF203" s="863"/>
      <c r="AG203" s="863"/>
      <c r="AH203" s="863"/>
      <c r="AI203" s="863"/>
      <c r="AJ203" s="863"/>
      <c r="AK203" s="863"/>
    </row>
    <row r="204" spans="1:37" hidden="1">
      <c r="A204" s="871"/>
      <c r="B204" s="847" t="s">
        <v>35</v>
      </c>
      <c r="C204" s="864" t="s">
        <v>20</v>
      </c>
      <c r="D204" s="403" t="s">
        <v>21</v>
      </c>
      <c r="E204" s="866"/>
      <c r="F204" s="867"/>
      <c r="G204" s="867"/>
      <c r="H204" s="867"/>
      <c r="I204" s="867"/>
      <c r="J204" s="867"/>
      <c r="K204" s="867"/>
      <c r="L204" s="867"/>
      <c r="M204" s="867"/>
      <c r="N204" s="867"/>
      <c r="O204" s="867"/>
      <c r="P204" s="867"/>
      <c r="Q204" s="867"/>
      <c r="R204" s="867"/>
      <c r="S204" s="862">
        <v>0.99</v>
      </c>
      <c r="T204" s="862">
        <v>0.98</v>
      </c>
      <c r="U204" s="862">
        <v>0.97</v>
      </c>
      <c r="V204" s="862">
        <f>IF(F204=F170,0,1)</f>
        <v>0</v>
      </c>
      <c r="W204" s="862">
        <f t="shared" ref="W204" si="1201">IF(G204=G170,0,1)</f>
        <v>0</v>
      </c>
      <c r="X204" s="862">
        <f t="shared" ref="X204" si="1202">IF(H204=H170,0,1)</f>
        <v>0</v>
      </c>
      <c r="Y204" s="862">
        <f t="shared" ref="Y204" si="1203">IF(I204=I170,0,1)</f>
        <v>0</v>
      </c>
      <c r="Z204" s="862">
        <f t="shared" ref="Z204" si="1204">IF(J204=J170,0,1)</f>
        <v>0</v>
      </c>
      <c r="AA204" s="862">
        <f t="shared" ref="AA204" si="1205">IF(K204=K170,0,1)</f>
        <v>0</v>
      </c>
      <c r="AB204" s="862">
        <f t="shared" ref="AB204" si="1206">IF(L204=L170,0,1)</f>
        <v>0</v>
      </c>
      <c r="AC204" s="862">
        <f t="shared" ref="AC204" si="1207">IF(M204=M170,0,1)</f>
        <v>0</v>
      </c>
      <c r="AD204" s="862">
        <f t="shared" ref="AD204" si="1208">IF(N204=N170,0,1)</f>
        <v>0</v>
      </c>
      <c r="AE204" s="862">
        <f t="shared" ref="AE204" si="1209">IF(O204=O170,0,1)</f>
        <v>0</v>
      </c>
      <c r="AF204" s="862">
        <f t="shared" ref="AF204" si="1210">IF(P204=P170,0,1)</f>
        <v>0</v>
      </c>
      <c r="AG204" s="862">
        <f t="shared" ref="AG204" si="1211">IF(Q204=Q170,0,1)</f>
        <v>0</v>
      </c>
      <c r="AH204" s="862">
        <f t="shared" ref="AH204" si="1212">IF(R204=R170,0,1)</f>
        <v>0</v>
      </c>
      <c r="AI204" s="862">
        <f t="shared" ref="AI204" si="1213">IF(S204=S170,0,1)</f>
        <v>0</v>
      </c>
      <c r="AJ204" s="862">
        <f t="shared" ref="AJ204" si="1214">IF(T204=T170,0,1)</f>
        <v>0</v>
      </c>
      <c r="AK204" s="862">
        <f t="shared" ref="AK204" si="1215">IF(U204=U170,0,1)</f>
        <v>0</v>
      </c>
    </row>
    <row r="205" spans="1:37" hidden="1">
      <c r="A205" s="871"/>
      <c r="B205" s="846"/>
      <c r="C205" s="865"/>
      <c r="D205" s="404" t="s">
        <v>22</v>
      </c>
      <c r="E205" s="866"/>
      <c r="F205" s="867"/>
      <c r="G205" s="867"/>
      <c r="H205" s="867"/>
      <c r="I205" s="867"/>
      <c r="J205" s="867"/>
      <c r="K205" s="867"/>
      <c r="L205" s="867"/>
      <c r="M205" s="867"/>
      <c r="N205" s="867"/>
      <c r="O205" s="867"/>
      <c r="P205" s="867"/>
      <c r="Q205" s="867"/>
      <c r="R205" s="867"/>
      <c r="S205" s="863"/>
      <c r="T205" s="863"/>
      <c r="U205" s="863"/>
      <c r="V205" s="863"/>
      <c r="W205" s="863"/>
      <c r="X205" s="863"/>
      <c r="Y205" s="863"/>
      <c r="Z205" s="863"/>
      <c r="AA205" s="863"/>
      <c r="AB205" s="863"/>
      <c r="AC205" s="863"/>
      <c r="AD205" s="863"/>
      <c r="AE205" s="863"/>
      <c r="AF205" s="863"/>
      <c r="AG205" s="863"/>
      <c r="AH205" s="863"/>
      <c r="AI205" s="863"/>
      <c r="AJ205" s="863"/>
      <c r="AK205" s="863"/>
    </row>
    <row r="206" spans="1:37" hidden="1">
      <c r="A206" s="871"/>
      <c r="B206" s="847" t="s">
        <v>36</v>
      </c>
      <c r="C206" s="864" t="s">
        <v>20</v>
      </c>
      <c r="D206" s="403" t="s">
        <v>21</v>
      </c>
      <c r="E206" s="866"/>
      <c r="F206" s="867"/>
      <c r="G206" s="867"/>
      <c r="H206" s="867"/>
      <c r="I206" s="867"/>
      <c r="J206" s="867"/>
      <c r="K206" s="867"/>
      <c r="L206" s="867"/>
      <c r="M206" s="867"/>
      <c r="N206" s="867"/>
      <c r="O206" s="867"/>
      <c r="P206" s="867"/>
      <c r="Q206" s="867"/>
      <c r="R206" s="867"/>
      <c r="S206" s="867"/>
      <c r="T206" s="862">
        <v>0.99</v>
      </c>
      <c r="U206" s="862">
        <v>0.98</v>
      </c>
      <c r="V206" s="862">
        <f>IF(F206=F172,0,1)</f>
        <v>0</v>
      </c>
      <c r="W206" s="862">
        <f t="shared" ref="W206" si="1216">IF(G206=G172,0,1)</f>
        <v>0</v>
      </c>
      <c r="X206" s="862">
        <f t="shared" ref="X206" si="1217">IF(H206=H172,0,1)</f>
        <v>0</v>
      </c>
      <c r="Y206" s="862">
        <f t="shared" ref="Y206" si="1218">IF(I206=I172,0,1)</f>
        <v>0</v>
      </c>
      <c r="Z206" s="862">
        <f t="shared" ref="Z206" si="1219">IF(J206=J172,0,1)</f>
        <v>0</v>
      </c>
      <c r="AA206" s="862">
        <f t="shared" ref="AA206" si="1220">IF(K206=K172,0,1)</f>
        <v>0</v>
      </c>
      <c r="AB206" s="862">
        <f t="shared" ref="AB206" si="1221">IF(L206=L172,0,1)</f>
        <v>0</v>
      </c>
      <c r="AC206" s="862">
        <f t="shared" ref="AC206" si="1222">IF(M206=M172,0,1)</f>
        <v>0</v>
      </c>
      <c r="AD206" s="862">
        <f t="shared" ref="AD206" si="1223">IF(N206=N172,0,1)</f>
        <v>0</v>
      </c>
      <c r="AE206" s="862">
        <f t="shared" ref="AE206" si="1224">IF(O206=O172,0,1)</f>
        <v>0</v>
      </c>
      <c r="AF206" s="862">
        <f t="shared" ref="AF206" si="1225">IF(P206=P172,0,1)</f>
        <v>0</v>
      </c>
      <c r="AG206" s="862">
        <f t="shared" ref="AG206" si="1226">IF(Q206=Q172,0,1)</f>
        <v>0</v>
      </c>
      <c r="AH206" s="862">
        <f t="shared" ref="AH206" si="1227">IF(R206=R172,0,1)</f>
        <v>0</v>
      </c>
      <c r="AI206" s="862">
        <f t="shared" ref="AI206" si="1228">IF(S206=S172,0,1)</f>
        <v>0</v>
      </c>
      <c r="AJ206" s="862">
        <f t="shared" ref="AJ206" si="1229">IF(T206=T172,0,1)</f>
        <v>0</v>
      </c>
      <c r="AK206" s="862">
        <f t="shared" ref="AK206" si="1230">IF(U206=U172,0,1)</f>
        <v>0</v>
      </c>
    </row>
    <row r="207" spans="1:37" hidden="1">
      <c r="A207" s="871"/>
      <c r="B207" s="846"/>
      <c r="C207" s="865"/>
      <c r="D207" s="404" t="s">
        <v>22</v>
      </c>
      <c r="E207" s="866"/>
      <c r="F207" s="867"/>
      <c r="G207" s="867"/>
      <c r="H207" s="867"/>
      <c r="I207" s="867"/>
      <c r="J207" s="867"/>
      <c r="K207" s="867"/>
      <c r="L207" s="867"/>
      <c r="M207" s="867"/>
      <c r="N207" s="867"/>
      <c r="O207" s="867"/>
      <c r="P207" s="867"/>
      <c r="Q207" s="867"/>
      <c r="R207" s="867"/>
      <c r="S207" s="867"/>
      <c r="T207" s="863"/>
      <c r="U207" s="863"/>
      <c r="V207" s="863"/>
      <c r="W207" s="863"/>
      <c r="X207" s="863"/>
      <c r="Y207" s="863"/>
      <c r="Z207" s="863"/>
      <c r="AA207" s="863"/>
      <c r="AB207" s="863"/>
      <c r="AC207" s="863"/>
      <c r="AD207" s="863"/>
      <c r="AE207" s="863"/>
      <c r="AF207" s="863"/>
      <c r="AG207" s="863"/>
      <c r="AH207" s="863"/>
      <c r="AI207" s="863"/>
      <c r="AJ207" s="863"/>
      <c r="AK207" s="863"/>
    </row>
    <row r="208" spans="1:37" hidden="1">
      <c r="A208" s="871"/>
      <c r="B208" s="847" t="s">
        <v>37</v>
      </c>
      <c r="C208" s="864" t="s">
        <v>20</v>
      </c>
      <c r="D208" s="403" t="s">
        <v>21</v>
      </c>
      <c r="E208" s="866"/>
      <c r="F208" s="867"/>
      <c r="G208" s="867"/>
      <c r="H208" s="867"/>
      <c r="I208" s="867"/>
      <c r="J208" s="867"/>
      <c r="K208" s="867"/>
      <c r="L208" s="867"/>
      <c r="M208" s="867"/>
      <c r="N208" s="867"/>
      <c r="O208" s="867"/>
      <c r="P208" s="867"/>
      <c r="Q208" s="867"/>
      <c r="R208" s="867"/>
      <c r="S208" s="867"/>
      <c r="T208" s="867"/>
      <c r="U208" s="862">
        <v>0.99</v>
      </c>
      <c r="V208" s="862">
        <f>IF(F208=F174,0,1)</f>
        <v>0</v>
      </c>
      <c r="W208" s="862">
        <f t="shared" ref="W208" si="1231">IF(G208=G174,0,1)</f>
        <v>0</v>
      </c>
      <c r="X208" s="862">
        <f t="shared" ref="X208" si="1232">IF(H208=H174,0,1)</f>
        <v>0</v>
      </c>
      <c r="Y208" s="862">
        <f t="shared" ref="Y208" si="1233">IF(I208=I174,0,1)</f>
        <v>0</v>
      </c>
      <c r="Z208" s="862">
        <f t="shared" ref="Z208" si="1234">IF(J208=J174,0,1)</f>
        <v>0</v>
      </c>
      <c r="AA208" s="862">
        <f t="shared" ref="AA208" si="1235">IF(K208=K174,0,1)</f>
        <v>0</v>
      </c>
      <c r="AB208" s="862">
        <f t="shared" ref="AB208" si="1236">IF(L208=L174,0,1)</f>
        <v>0</v>
      </c>
      <c r="AC208" s="862">
        <f t="shared" ref="AC208" si="1237">IF(M208=M174,0,1)</f>
        <v>0</v>
      </c>
      <c r="AD208" s="862">
        <f t="shared" ref="AD208" si="1238">IF(N208=N174,0,1)</f>
        <v>0</v>
      </c>
      <c r="AE208" s="862">
        <f t="shared" ref="AE208" si="1239">IF(O208=O174,0,1)</f>
        <v>0</v>
      </c>
      <c r="AF208" s="862">
        <f t="shared" ref="AF208" si="1240">IF(P208=P174,0,1)</f>
        <v>0</v>
      </c>
      <c r="AG208" s="862">
        <f t="shared" ref="AG208" si="1241">IF(Q208=Q174,0,1)</f>
        <v>0</v>
      </c>
      <c r="AH208" s="862">
        <f t="shared" ref="AH208" si="1242">IF(R208=R174,0,1)</f>
        <v>0</v>
      </c>
      <c r="AI208" s="862">
        <f t="shared" ref="AI208" si="1243">IF(S208=S174,0,1)</f>
        <v>0</v>
      </c>
      <c r="AJ208" s="862">
        <f t="shared" ref="AJ208" si="1244">IF(T208=T174,0,1)</f>
        <v>0</v>
      </c>
      <c r="AK208" s="862">
        <f t="shared" ref="AK208" si="1245">IF(U208=U174,0,1)</f>
        <v>0</v>
      </c>
    </row>
    <row r="209" spans="1:37" hidden="1">
      <c r="A209" s="871"/>
      <c r="B209" s="846"/>
      <c r="C209" s="865"/>
      <c r="D209" s="404" t="s">
        <v>22</v>
      </c>
      <c r="E209" s="866"/>
      <c r="F209" s="867"/>
      <c r="G209" s="867"/>
      <c r="H209" s="867"/>
      <c r="I209" s="867"/>
      <c r="J209" s="867"/>
      <c r="K209" s="867"/>
      <c r="L209" s="867"/>
      <c r="M209" s="867"/>
      <c r="N209" s="867"/>
      <c r="O209" s="867"/>
      <c r="P209" s="867"/>
      <c r="Q209" s="867"/>
      <c r="R209" s="867"/>
      <c r="S209" s="867"/>
      <c r="T209" s="867"/>
      <c r="U209" s="863"/>
      <c r="V209" s="863"/>
      <c r="W209" s="863"/>
      <c r="X209" s="863"/>
      <c r="Y209" s="863"/>
      <c r="Z209" s="863"/>
      <c r="AA209" s="863"/>
      <c r="AB209" s="863"/>
      <c r="AC209" s="863"/>
      <c r="AD209" s="863"/>
      <c r="AE209" s="863"/>
      <c r="AF209" s="863"/>
      <c r="AG209" s="863"/>
      <c r="AH209" s="863"/>
      <c r="AI209" s="863"/>
      <c r="AJ209" s="863"/>
      <c r="AK209" s="863"/>
    </row>
    <row r="210" spans="1:37" hidden="1">
      <c r="A210" s="871"/>
      <c r="B210" s="847" t="s">
        <v>38</v>
      </c>
      <c r="C210" s="864" t="s">
        <v>20</v>
      </c>
      <c r="D210" s="403" t="s">
        <v>21</v>
      </c>
      <c r="E210" s="866"/>
      <c r="F210" s="867"/>
      <c r="G210" s="867"/>
      <c r="H210" s="867"/>
      <c r="I210" s="867"/>
      <c r="J210" s="867"/>
      <c r="K210" s="867"/>
      <c r="L210" s="867"/>
      <c r="M210" s="867"/>
      <c r="N210" s="867"/>
      <c r="O210" s="867"/>
      <c r="P210" s="867"/>
      <c r="Q210" s="867"/>
      <c r="R210" s="867"/>
      <c r="S210" s="867"/>
      <c r="T210" s="867"/>
      <c r="U210" s="869"/>
      <c r="V210" s="862">
        <f>IF(F210=F176,0,1)</f>
        <v>0</v>
      </c>
      <c r="W210" s="862">
        <f t="shared" ref="W210" si="1246">IF(G210=G176,0,1)</f>
        <v>0</v>
      </c>
      <c r="X210" s="862">
        <f t="shared" ref="X210" si="1247">IF(H210=H176,0,1)</f>
        <v>0</v>
      </c>
      <c r="Y210" s="862">
        <f t="shared" ref="Y210" si="1248">IF(I210=I176,0,1)</f>
        <v>0</v>
      </c>
      <c r="Z210" s="862">
        <f t="shared" ref="Z210" si="1249">IF(J210=J176,0,1)</f>
        <v>0</v>
      </c>
      <c r="AA210" s="862">
        <f t="shared" ref="AA210" si="1250">IF(K210=K176,0,1)</f>
        <v>0</v>
      </c>
      <c r="AB210" s="862">
        <f t="shared" ref="AB210" si="1251">IF(L210=L176,0,1)</f>
        <v>0</v>
      </c>
      <c r="AC210" s="862">
        <f t="shared" ref="AC210" si="1252">IF(M210=M176,0,1)</f>
        <v>0</v>
      </c>
      <c r="AD210" s="862">
        <f t="shared" ref="AD210" si="1253">IF(N210=N176,0,1)</f>
        <v>0</v>
      </c>
      <c r="AE210" s="862">
        <f t="shared" ref="AE210" si="1254">IF(O210=O176,0,1)</f>
        <v>0</v>
      </c>
      <c r="AF210" s="862">
        <f t="shared" ref="AF210" si="1255">IF(P210=P176,0,1)</f>
        <v>0</v>
      </c>
      <c r="AG210" s="862">
        <f t="shared" ref="AG210" si="1256">IF(Q210=Q176,0,1)</f>
        <v>0</v>
      </c>
      <c r="AH210" s="862">
        <f t="shared" ref="AH210" si="1257">IF(R210=R176,0,1)</f>
        <v>0</v>
      </c>
      <c r="AI210" s="862">
        <f t="shared" ref="AI210" si="1258">IF(S210=S176,0,1)</f>
        <v>0</v>
      </c>
      <c r="AJ210" s="862">
        <f t="shared" ref="AJ210" si="1259">IF(T210=T176,0,1)</f>
        <v>0</v>
      </c>
      <c r="AK210" s="862">
        <f t="shared" ref="AK210" si="1260">IF(U210=U176,0,1)</f>
        <v>0</v>
      </c>
    </row>
    <row r="211" spans="1:37" hidden="1">
      <c r="A211" s="846"/>
      <c r="B211" s="846"/>
      <c r="C211" s="868"/>
      <c r="D211" s="404" t="s">
        <v>22</v>
      </c>
      <c r="E211" s="866"/>
      <c r="F211" s="867"/>
      <c r="G211" s="867"/>
      <c r="H211" s="867"/>
      <c r="I211" s="867"/>
      <c r="J211" s="867"/>
      <c r="K211" s="867"/>
      <c r="L211" s="867"/>
      <c r="M211" s="867"/>
      <c r="N211" s="867"/>
      <c r="O211" s="867"/>
      <c r="P211" s="867"/>
      <c r="Q211" s="867"/>
      <c r="R211" s="867"/>
      <c r="S211" s="867"/>
      <c r="T211" s="867"/>
      <c r="U211" s="870"/>
      <c r="V211" s="863"/>
      <c r="W211" s="863"/>
      <c r="X211" s="863"/>
      <c r="Y211" s="863"/>
      <c r="Z211" s="863"/>
      <c r="AA211" s="863"/>
      <c r="AB211" s="863"/>
      <c r="AC211" s="863"/>
      <c r="AD211" s="863"/>
      <c r="AE211" s="863"/>
      <c r="AF211" s="863"/>
      <c r="AG211" s="863"/>
      <c r="AH211" s="863"/>
      <c r="AI211" s="863"/>
      <c r="AJ211" s="863"/>
      <c r="AK211" s="863"/>
    </row>
    <row r="212" spans="1:37" hidden="1">
      <c r="A212" s="847" t="s">
        <v>44</v>
      </c>
      <c r="B212" s="847" t="s">
        <v>19</v>
      </c>
      <c r="C212" s="864" t="s">
        <v>20</v>
      </c>
      <c r="D212" s="403" t="s">
        <v>21</v>
      </c>
      <c r="E212" s="866"/>
      <c r="F212" s="862">
        <v>0.63</v>
      </c>
      <c r="G212" s="862">
        <v>0.5</v>
      </c>
      <c r="H212" s="862">
        <v>0.45</v>
      </c>
      <c r="I212" s="862">
        <v>0.4</v>
      </c>
      <c r="J212" s="862">
        <v>0.37</v>
      </c>
      <c r="K212" s="862">
        <v>0.36</v>
      </c>
      <c r="L212" s="862">
        <v>0.35</v>
      </c>
      <c r="M212" s="862">
        <v>0.34</v>
      </c>
      <c r="N212" s="862">
        <v>0.33</v>
      </c>
      <c r="O212" s="862">
        <v>0.32</v>
      </c>
      <c r="P212" s="862">
        <v>0.31</v>
      </c>
      <c r="Q212" s="862">
        <v>0.31</v>
      </c>
      <c r="R212" s="862">
        <v>0.3</v>
      </c>
      <c r="S212" s="862">
        <v>0.3</v>
      </c>
      <c r="T212" s="862">
        <v>0.28999999999999998</v>
      </c>
      <c r="U212" s="862">
        <v>0.28999999999999998</v>
      </c>
      <c r="V212" s="862">
        <f>IF(F212=F178,0,1)</f>
        <v>0</v>
      </c>
      <c r="W212" s="862">
        <f t="shared" ref="W212" si="1261">IF(G212=G178,0,1)</f>
        <v>0</v>
      </c>
      <c r="X212" s="862">
        <f t="shared" ref="X212" si="1262">IF(H212=H178,0,1)</f>
        <v>0</v>
      </c>
      <c r="Y212" s="862">
        <f t="shared" ref="Y212" si="1263">IF(I212=I178,0,1)</f>
        <v>0</v>
      </c>
      <c r="Z212" s="862">
        <f t="shared" ref="Z212" si="1264">IF(J212=J178,0,1)</f>
        <v>0</v>
      </c>
      <c r="AA212" s="862">
        <f t="shared" ref="AA212" si="1265">IF(K212=K178,0,1)</f>
        <v>0</v>
      </c>
      <c r="AB212" s="862">
        <f t="shared" ref="AB212" si="1266">IF(L212=L178,0,1)</f>
        <v>0</v>
      </c>
      <c r="AC212" s="862">
        <f t="shared" ref="AC212" si="1267">IF(M212=M178,0,1)</f>
        <v>0</v>
      </c>
      <c r="AD212" s="862">
        <f t="shared" ref="AD212" si="1268">IF(N212=N178,0,1)</f>
        <v>0</v>
      </c>
      <c r="AE212" s="862">
        <f t="shared" ref="AE212" si="1269">IF(O212=O178,0,1)</f>
        <v>0</v>
      </c>
      <c r="AF212" s="862">
        <f t="shared" ref="AF212" si="1270">IF(P212=P178,0,1)</f>
        <v>0</v>
      </c>
      <c r="AG212" s="862">
        <f t="shared" ref="AG212" si="1271">IF(Q212=Q178,0,1)</f>
        <v>0</v>
      </c>
      <c r="AH212" s="862">
        <f t="shared" ref="AH212" si="1272">IF(R212=R178,0,1)</f>
        <v>0</v>
      </c>
      <c r="AI212" s="862">
        <f t="shared" ref="AI212" si="1273">IF(S212=S178,0,1)</f>
        <v>0</v>
      </c>
      <c r="AJ212" s="862">
        <f t="shared" ref="AJ212" si="1274">IF(T212=T178,0,1)</f>
        <v>0</v>
      </c>
      <c r="AK212" s="862">
        <f t="shared" ref="AK212" si="1275">IF(U212=U178,0,1)</f>
        <v>0</v>
      </c>
    </row>
    <row r="213" spans="1:37" hidden="1">
      <c r="A213" s="871"/>
      <c r="B213" s="846"/>
      <c r="C213" s="865"/>
      <c r="D213" s="404" t="s">
        <v>22</v>
      </c>
      <c r="E213" s="866"/>
      <c r="F213" s="863"/>
      <c r="G213" s="863"/>
      <c r="H213" s="863"/>
      <c r="I213" s="863"/>
      <c r="J213" s="863"/>
      <c r="K213" s="863"/>
      <c r="L213" s="863"/>
      <c r="M213" s="863"/>
      <c r="N213" s="863"/>
      <c r="O213" s="863"/>
      <c r="P213" s="863"/>
      <c r="Q213" s="863"/>
      <c r="R213" s="863"/>
      <c r="S213" s="863"/>
      <c r="T213" s="863"/>
      <c r="U213" s="863"/>
      <c r="V213" s="863"/>
      <c r="W213" s="863"/>
      <c r="X213" s="863"/>
      <c r="Y213" s="863"/>
      <c r="Z213" s="863"/>
      <c r="AA213" s="863"/>
      <c r="AB213" s="863"/>
      <c r="AC213" s="863"/>
      <c r="AD213" s="863"/>
      <c r="AE213" s="863"/>
      <c r="AF213" s="863"/>
      <c r="AG213" s="863"/>
      <c r="AH213" s="863"/>
      <c r="AI213" s="863"/>
      <c r="AJ213" s="863"/>
      <c r="AK213" s="863"/>
    </row>
    <row r="214" spans="1:37" hidden="1">
      <c r="A214" s="871"/>
      <c r="B214" s="847" t="s">
        <v>23</v>
      </c>
      <c r="C214" s="864" t="s">
        <v>20</v>
      </c>
      <c r="D214" s="403" t="s">
        <v>21</v>
      </c>
      <c r="E214" s="866"/>
      <c r="F214" s="867"/>
      <c r="G214" s="862">
        <v>0.79</v>
      </c>
      <c r="H214" s="862">
        <v>0.71</v>
      </c>
      <c r="I214" s="862">
        <v>0.64</v>
      </c>
      <c r="J214" s="862">
        <v>0.6</v>
      </c>
      <c r="K214" s="862">
        <v>0.56999999999999995</v>
      </c>
      <c r="L214" s="862">
        <v>0.55000000000000004</v>
      </c>
      <c r="M214" s="862">
        <v>0.54</v>
      </c>
      <c r="N214" s="862">
        <v>0.52</v>
      </c>
      <c r="O214" s="862">
        <v>0.51</v>
      </c>
      <c r="P214" s="862">
        <v>0.5</v>
      </c>
      <c r="Q214" s="862">
        <v>0.49</v>
      </c>
      <c r="R214" s="862">
        <v>0.48</v>
      </c>
      <c r="S214" s="862">
        <v>0.47</v>
      </c>
      <c r="T214" s="862">
        <v>0.47</v>
      </c>
      <c r="U214" s="862">
        <v>0.46</v>
      </c>
      <c r="V214" s="862">
        <f>IF(F214=F180,0,1)</f>
        <v>0</v>
      </c>
      <c r="W214" s="862">
        <f t="shared" ref="W214" si="1276">IF(G214=G180,0,1)</f>
        <v>0</v>
      </c>
      <c r="X214" s="862">
        <f t="shared" ref="X214" si="1277">IF(H214=H180,0,1)</f>
        <v>0</v>
      </c>
      <c r="Y214" s="862">
        <f t="shared" ref="Y214" si="1278">IF(I214=I180,0,1)</f>
        <v>0</v>
      </c>
      <c r="Z214" s="862">
        <f t="shared" ref="Z214" si="1279">IF(J214=J180,0,1)</f>
        <v>0</v>
      </c>
      <c r="AA214" s="862">
        <f t="shared" ref="AA214" si="1280">IF(K214=K180,0,1)</f>
        <v>0</v>
      </c>
      <c r="AB214" s="862">
        <f t="shared" ref="AB214" si="1281">IF(L214=L180,0,1)</f>
        <v>0</v>
      </c>
      <c r="AC214" s="862">
        <f t="shared" ref="AC214" si="1282">IF(M214=M180,0,1)</f>
        <v>0</v>
      </c>
      <c r="AD214" s="862">
        <f t="shared" ref="AD214" si="1283">IF(N214=N180,0,1)</f>
        <v>0</v>
      </c>
      <c r="AE214" s="862">
        <f t="shared" ref="AE214" si="1284">IF(O214=O180,0,1)</f>
        <v>0</v>
      </c>
      <c r="AF214" s="862">
        <f t="shared" ref="AF214" si="1285">IF(P214=P180,0,1)</f>
        <v>0</v>
      </c>
      <c r="AG214" s="862">
        <f t="shared" ref="AG214" si="1286">IF(Q214=Q180,0,1)</f>
        <v>0</v>
      </c>
      <c r="AH214" s="862">
        <f t="shared" ref="AH214" si="1287">IF(R214=R180,0,1)</f>
        <v>0</v>
      </c>
      <c r="AI214" s="862">
        <f t="shared" ref="AI214" si="1288">IF(S214=S180,0,1)</f>
        <v>0</v>
      </c>
      <c r="AJ214" s="862">
        <f t="shared" ref="AJ214" si="1289">IF(T214=T180,0,1)</f>
        <v>0</v>
      </c>
      <c r="AK214" s="862">
        <f t="shared" ref="AK214" si="1290">IF(U214=U180,0,1)</f>
        <v>0</v>
      </c>
    </row>
    <row r="215" spans="1:37" hidden="1">
      <c r="A215" s="871"/>
      <c r="B215" s="846"/>
      <c r="C215" s="865"/>
      <c r="D215" s="404" t="s">
        <v>22</v>
      </c>
      <c r="E215" s="866"/>
      <c r="F215" s="867"/>
      <c r="G215" s="863"/>
      <c r="H215" s="863"/>
      <c r="I215" s="863"/>
      <c r="J215" s="863"/>
      <c r="K215" s="863"/>
      <c r="L215" s="863"/>
      <c r="M215" s="863"/>
      <c r="N215" s="863"/>
      <c r="O215" s="863"/>
      <c r="P215" s="863"/>
      <c r="Q215" s="863"/>
      <c r="R215" s="863"/>
      <c r="S215" s="863"/>
      <c r="T215" s="863"/>
      <c r="U215" s="863"/>
      <c r="V215" s="863"/>
      <c r="W215" s="863"/>
      <c r="X215" s="863"/>
      <c r="Y215" s="863"/>
      <c r="Z215" s="863"/>
      <c r="AA215" s="863"/>
      <c r="AB215" s="863"/>
      <c r="AC215" s="863"/>
      <c r="AD215" s="863"/>
      <c r="AE215" s="863"/>
      <c r="AF215" s="863"/>
      <c r="AG215" s="863"/>
      <c r="AH215" s="863"/>
      <c r="AI215" s="863"/>
      <c r="AJ215" s="863"/>
      <c r="AK215" s="863"/>
    </row>
    <row r="216" spans="1:37" hidden="1">
      <c r="A216" s="871"/>
      <c r="B216" s="847" t="s">
        <v>24</v>
      </c>
      <c r="C216" s="864" t="s">
        <v>20</v>
      </c>
      <c r="D216" s="403" t="s">
        <v>21</v>
      </c>
      <c r="E216" s="866"/>
      <c r="F216" s="867"/>
      <c r="G216" s="867"/>
      <c r="H216" s="862">
        <v>0.9</v>
      </c>
      <c r="I216" s="862">
        <v>0.81</v>
      </c>
      <c r="J216" s="862">
        <v>0.75</v>
      </c>
      <c r="K216" s="862">
        <v>0.72</v>
      </c>
      <c r="L216" s="862">
        <v>0.7</v>
      </c>
      <c r="M216" s="862">
        <v>0.68</v>
      </c>
      <c r="N216" s="862">
        <v>0.66</v>
      </c>
      <c r="O216" s="862">
        <v>0.65</v>
      </c>
      <c r="P216" s="862">
        <v>0.63</v>
      </c>
      <c r="Q216" s="862">
        <v>0.61</v>
      </c>
      <c r="R216" s="862">
        <v>0.6</v>
      </c>
      <c r="S216" s="862">
        <v>0.6</v>
      </c>
      <c r="T216" s="862">
        <v>0.59</v>
      </c>
      <c r="U216" s="862">
        <v>0.57999999999999996</v>
      </c>
      <c r="V216" s="862">
        <f>IF(F216=F182,0,1)</f>
        <v>0</v>
      </c>
      <c r="W216" s="862">
        <f t="shared" ref="W216" si="1291">IF(G216=G182,0,1)</f>
        <v>0</v>
      </c>
      <c r="X216" s="862">
        <f t="shared" ref="X216" si="1292">IF(H216=H182,0,1)</f>
        <v>0</v>
      </c>
      <c r="Y216" s="862">
        <f t="shared" ref="Y216" si="1293">IF(I216=I182,0,1)</f>
        <v>0</v>
      </c>
      <c r="Z216" s="862">
        <f t="shared" ref="Z216" si="1294">IF(J216=J182,0,1)</f>
        <v>0</v>
      </c>
      <c r="AA216" s="862">
        <f t="shared" ref="AA216" si="1295">IF(K216=K182,0,1)</f>
        <v>0</v>
      </c>
      <c r="AB216" s="862">
        <f t="shared" ref="AB216" si="1296">IF(L216=L182,0,1)</f>
        <v>0</v>
      </c>
      <c r="AC216" s="862">
        <f t="shared" ref="AC216" si="1297">IF(M216=M182,0,1)</f>
        <v>0</v>
      </c>
      <c r="AD216" s="862">
        <f t="shared" ref="AD216" si="1298">IF(N216=N182,0,1)</f>
        <v>0</v>
      </c>
      <c r="AE216" s="862">
        <f t="shared" ref="AE216" si="1299">IF(O216=O182,0,1)</f>
        <v>0</v>
      </c>
      <c r="AF216" s="862">
        <f t="shared" ref="AF216" si="1300">IF(P216=P182,0,1)</f>
        <v>0</v>
      </c>
      <c r="AG216" s="862">
        <f t="shared" ref="AG216" si="1301">IF(Q216=Q182,0,1)</f>
        <v>0</v>
      </c>
      <c r="AH216" s="862">
        <f t="shared" ref="AH216" si="1302">IF(R216=R182,0,1)</f>
        <v>0</v>
      </c>
      <c r="AI216" s="862">
        <f t="shared" ref="AI216" si="1303">IF(S216=S182,0,1)</f>
        <v>0</v>
      </c>
      <c r="AJ216" s="862">
        <f t="shared" ref="AJ216" si="1304">IF(T216=T182,0,1)</f>
        <v>0</v>
      </c>
      <c r="AK216" s="862">
        <f t="shared" ref="AK216" si="1305">IF(U216=U182,0,1)</f>
        <v>0</v>
      </c>
    </row>
    <row r="217" spans="1:37" hidden="1">
      <c r="A217" s="871"/>
      <c r="B217" s="846"/>
      <c r="C217" s="865"/>
      <c r="D217" s="404" t="s">
        <v>22</v>
      </c>
      <c r="E217" s="866"/>
      <c r="F217" s="867"/>
      <c r="G217" s="867"/>
      <c r="H217" s="863"/>
      <c r="I217" s="863"/>
      <c r="J217" s="863"/>
      <c r="K217" s="863"/>
      <c r="L217" s="863"/>
      <c r="M217" s="863"/>
      <c r="N217" s="863"/>
      <c r="O217" s="863"/>
      <c r="P217" s="863"/>
      <c r="Q217" s="863"/>
      <c r="R217" s="863"/>
      <c r="S217" s="863"/>
      <c r="T217" s="863"/>
      <c r="U217" s="863"/>
      <c r="V217" s="863"/>
      <c r="W217" s="863"/>
      <c r="X217" s="863"/>
      <c r="Y217" s="863"/>
      <c r="Z217" s="863"/>
      <c r="AA217" s="863"/>
      <c r="AB217" s="863"/>
      <c r="AC217" s="863"/>
      <c r="AD217" s="863"/>
      <c r="AE217" s="863"/>
      <c r="AF217" s="863"/>
      <c r="AG217" s="863"/>
      <c r="AH217" s="863"/>
      <c r="AI217" s="863"/>
      <c r="AJ217" s="863"/>
      <c r="AK217" s="863"/>
    </row>
    <row r="218" spans="1:37" hidden="1">
      <c r="A218" s="871"/>
      <c r="B218" s="847" t="s">
        <v>25</v>
      </c>
      <c r="C218" s="864" t="s">
        <v>20</v>
      </c>
      <c r="D218" s="403" t="s">
        <v>21</v>
      </c>
      <c r="E218" s="866"/>
      <c r="F218" s="867"/>
      <c r="G218" s="867"/>
      <c r="H218" s="867"/>
      <c r="I218" s="862">
        <v>0.9</v>
      </c>
      <c r="J218" s="862">
        <v>0.84</v>
      </c>
      <c r="K218" s="862">
        <v>0.8</v>
      </c>
      <c r="L218" s="862">
        <v>0.78</v>
      </c>
      <c r="M218" s="862">
        <v>0.76</v>
      </c>
      <c r="N218" s="862">
        <v>0.73</v>
      </c>
      <c r="O218" s="862">
        <v>0.72</v>
      </c>
      <c r="P218" s="862">
        <v>0.7</v>
      </c>
      <c r="Q218" s="862">
        <v>0.68</v>
      </c>
      <c r="R218" s="862">
        <v>0.67</v>
      </c>
      <c r="S218" s="862">
        <v>0.66</v>
      </c>
      <c r="T218" s="862">
        <v>0.66</v>
      </c>
      <c r="U218" s="862">
        <v>0.65</v>
      </c>
      <c r="V218" s="862">
        <f>IF(F218=F184,0,1)</f>
        <v>0</v>
      </c>
      <c r="W218" s="862">
        <f t="shared" ref="W218" si="1306">IF(G218=G184,0,1)</f>
        <v>0</v>
      </c>
      <c r="X218" s="862">
        <f t="shared" ref="X218" si="1307">IF(H218=H184,0,1)</f>
        <v>0</v>
      </c>
      <c r="Y218" s="862">
        <f t="shared" ref="Y218" si="1308">IF(I218=I184,0,1)</f>
        <v>0</v>
      </c>
      <c r="Z218" s="862">
        <f t="shared" ref="Z218" si="1309">IF(J218=J184,0,1)</f>
        <v>0</v>
      </c>
      <c r="AA218" s="862">
        <f t="shared" ref="AA218" si="1310">IF(K218=K184,0,1)</f>
        <v>0</v>
      </c>
      <c r="AB218" s="862">
        <f t="shared" ref="AB218" si="1311">IF(L218=L184,0,1)</f>
        <v>0</v>
      </c>
      <c r="AC218" s="862">
        <f t="shared" ref="AC218" si="1312">IF(M218=M184,0,1)</f>
        <v>0</v>
      </c>
      <c r="AD218" s="862">
        <f t="shared" ref="AD218" si="1313">IF(N218=N184,0,1)</f>
        <v>0</v>
      </c>
      <c r="AE218" s="862">
        <f t="shared" ref="AE218" si="1314">IF(O218=O184,0,1)</f>
        <v>0</v>
      </c>
      <c r="AF218" s="862">
        <f t="shared" ref="AF218" si="1315">IF(P218=P184,0,1)</f>
        <v>0</v>
      </c>
      <c r="AG218" s="862">
        <f t="shared" ref="AG218" si="1316">IF(Q218=Q184,0,1)</f>
        <v>0</v>
      </c>
      <c r="AH218" s="862">
        <f t="shared" ref="AH218" si="1317">IF(R218=R184,0,1)</f>
        <v>0</v>
      </c>
      <c r="AI218" s="862">
        <f t="shared" ref="AI218" si="1318">IF(S218=S184,0,1)</f>
        <v>0</v>
      </c>
      <c r="AJ218" s="862">
        <f t="shared" ref="AJ218" si="1319">IF(T218=T184,0,1)</f>
        <v>0</v>
      </c>
      <c r="AK218" s="862">
        <f t="shared" ref="AK218" si="1320">IF(U218=U184,0,1)</f>
        <v>0</v>
      </c>
    </row>
    <row r="219" spans="1:37" hidden="1">
      <c r="A219" s="871"/>
      <c r="B219" s="846"/>
      <c r="C219" s="865"/>
      <c r="D219" s="404" t="s">
        <v>22</v>
      </c>
      <c r="E219" s="866"/>
      <c r="F219" s="867"/>
      <c r="G219" s="867"/>
      <c r="H219" s="867"/>
      <c r="I219" s="863"/>
      <c r="J219" s="863"/>
      <c r="K219" s="863"/>
      <c r="L219" s="863"/>
      <c r="M219" s="863"/>
      <c r="N219" s="863"/>
      <c r="O219" s="863"/>
      <c r="P219" s="863"/>
      <c r="Q219" s="863"/>
      <c r="R219" s="863"/>
      <c r="S219" s="863"/>
      <c r="T219" s="863"/>
      <c r="U219" s="863"/>
      <c r="V219" s="863"/>
      <c r="W219" s="863"/>
      <c r="X219" s="863"/>
      <c r="Y219" s="863"/>
      <c r="Z219" s="863"/>
      <c r="AA219" s="863"/>
      <c r="AB219" s="863"/>
      <c r="AC219" s="863"/>
      <c r="AD219" s="863"/>
      <c r="AE219" s="863"/>
      <c r="AF219" s="863"/>
      <c r="AG219" s="863"/>
      <c r="AH219" s="863"/>
      <c r="AI219" s="863"/>
      <c r="AJ219" s="863"/>
      <c r="AK219" s="863"/>
    </row>
    <row r="220" spans="1:37" hidden="1">
      <c r="A220" s="871"/>
      <c r="B220" s="847" t="s">
        <v>26</v>
      </c>
      <c r="C220" s="864" t="s">
        <v>20</v>
      </c>
      <c r="D220" s="403" t="s">
        <v>21</v>
      </c>
      <c r="E220" s="866"/>
      <c r="F220" s="867"/>
      <c r="G220" s="867"/>
      <c r="H220" s="867"/>
      <c r="I220" s="867"/>
      <c r="J220" s="862">
        <v>0.93</v>
      </c>
      <c r="K220" s="862">
        <v>0.88</v>
      </c>
      <c r="L220" s="862">
        <v>0.87</v>
      </c>
      <c r="M220" s="862">
        <v>0.84</v>
      </c>
      <c r="N220" s="862">
        <v>0.81</v>
      </c>
      <c r="O220" s="862">
        <v>0.8</v>
      </c>
      <c r="P220" s="862">
        <v>0.77</v>
      </c>
      <c r="Q220" s="862">
        <v>0.76</v>
      </c>
      <c r="R220" s="862">
        <v>0.74</v>
      </c>
      <c r="S220" s="862">
        <v>0.74</v>
      </c>
      <c r="T220" s="862">
        <v>0.73</v>
      </c>
      <c r="U220" s="862">
        <v>0.72</v>
      </c>
      <c r="V220" s="862">
        <f>IF(F220=F186,0,1)</f>
        <v>0</v>
      </c>
      <c r="W220" s="862">
        <f t="shared" ref="W220" si="1321">IF(G220=G186,0,1)</f>
        <v>0</v>
      </c>
      <c r="X220" s="862">
        <f t="shared" ref="X220" si="1322">IF(H220=H186,0,1)</f>
        <v>0</v>
      </c>
      <c r="Y220" s="862">
        <f t="shared" ref="Y220" si="1323">IF(I220=I186,0,1)</f>
        <v>0</v>
      </c>
      <c r="Z220" s="862">
        <f t="shared" ref="Z220" si="1324">IF(J220=J186,0,1)</f>
        <v>0</v>
      </c>
      <c r="AA220" s="862">
        <f t="shared" ref="AA220" si="1325">IF(K220=K186,0,1)</f>
        <v>0</v>
      </c>
      <c r="AB220" s="862">
        <f t="shared" ref="AB220" si="1326">IF(L220=L186,0,1)</f>
        <v>0</v>
      </c>
      <c r="AC220" s="862">
        <f t="shared" ref="AC220" si="1327">IF(M220=M186,0,1)</f>
        <v>0</v>
      </c>
      <c r="AD220" s="862">
        <f t="shared" ref="AD220" si="1328">IF(N220=N186,0,1)</f>
        <v>0</v>
      </c>
      <c r="AE220" s="862">
        <f t="shared" ref="AE220" si="1329">IF(O220=O186,0,1)</f>
        <v>0</v>
      </c>
      <c r="AF220" s="862">
        <f t="shared" ref="AF220" si="1330">IF(P220=P186,0,1)</f>
        <v>0</v>
      </c>
      <c r="AG220" s="862">
        <f t="shared" ref="AG220" si="1331">IF(Q220=Q186,0,1)</f>
        <v>0</v>
      </c>
      <c r="AH220" s="862">
        <f t="shared" ref="AH220" si="1332">IF(R220=R186,0,1)</f>
        <v>0</v>
      </c>
      <c r="AI220" s="862">
        <f t="shared" ref="AI220" si="1333">IF(S220=S186,0,1)</f>
        <v>0</v>
      </c>
      <c r="AJ220" s="862">
        <f t="shared" ref="AJ220" si="1334">IF(T220=T186,0,1)</f>
        <v>0</v>
      </c>
      <c r="AK220" s="862">
        <f t="shared" ref="AK220" si="1335">IF(U220=U186,0,1)</f>
        <v>0</v>
      </c>
    </row>
    <row r="221" spans="1:37" hidden="1">
      <c r="A221" s="871"/>
      <c r="B221" s="846"/>
      <c r="C221" s="865"/>
      <c r="D221" s="404" t="s">
        <v>22</v>
      </c>
      <c r="E221" s="866"/>
      <c r="F221" s="867"/>
      <c r="G221" s="867"/>
      <c r="H221" s="867"/>
      <c r="I221" s="867"/>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3"/>
      <c r="AJ221" s="863"/>
      <c r="AK221" s="863"/>
    </row>
    <row r="222" spans="1:37" hidden="1">
      <c r="A222" s="871"/>
      <c r="B222" s="847" t="s">
        <v>27</v>
      </c>
      <c r="C222" s="864" t="s">
        <v>20</v>
      </c>
      <c r="D222" s="403" t="s">
        <v>21</v>
      </c>
      <c r="E222" s="866"/>
      <c r="F222" s="867"/>
      <c r="G222" s="867"/>
      <c r="H222" s="867"/>
      <c r="I222" s="867"/>
      <c r="J222" s="867"/>
      <c r="K222" s="862">
        <v>0.95</v>
      </c>
      <c r="L222" s="862">
        <v>0.93</v>
      </c>
      <c r="M222" s="862">
        <v>0.9</v>
      </c>
      <c r="N222" s="862">
        <v>0.88</v>
      </c>
      <c r="O222" s="862">
        <v>0.86</v>
      </c>
      <c r="P222" s="862">
        <v>0.83</v>
      </c>
      <c r="Q222" s="862">
        <v>0.82</v>
      </c>
      <c r="R222" s="862">
        <v>0.8</v>
      </c>
      <c r="S222" s="862">
        <v>0.79</v>
      </c>
      <c r="T222" s="862">
        <v>0.78</v>
      </c>
      <c r="U222" s="862">
        <v>0.78</v>
      </c>
      <c r="V222" s="862">
        <f>IF(F222=F188,0,1)</f>
        <v>0</v>
      </c>
      <c r="W222" s="862">
        <f t="shared" ref="W222" si="1336">IF(G222=G188,0,1)</f>
        <v>0</v>
      </c>
      <c r="X222" s="862">
        <f t="shared" ref="X222" si="1337">IF(H222=H188,0,1)</f>
        <v>0</v>
      </c>
      <c r="Y222" s="862">
        <f t="shared" ref="Y222" si="1338">IF(I222=I188,0,1)</f>
        <v>0</v>
      </c>
      <c r="Z222" s="862">
        <f t="shared" ref="Z222" si="1339">IF(J222=J188,0,1)</f>
        <v>0</v>
      </c>
      <c r="AA222" s="862">
        <f t="shared" ref="AA222" si="1340">IF(K222=K188,0,1)</f>
        <v>0</v>
      </c>
      <c r="AB222" s="862">
        <f t="shared" ref="AB222" si="1341">IF(L222=L188,0,1)</f>
        <v>0</v>
      </c>
      <c r="AC222" s="862">
        <f t="shared" ref="AC222" si="1342">IF(M222=M188,0,1)</f>
        <v>0</v>
      </c>
      <c r="AD222" s="862">
        <f t="shared" ref="AD222" si="1343">IF(N222=N188,0,1)</f>
        <v>0</v>
      </c>
      <c r="AE222" s="862">
        <f t="shared" ref="AE222" si="1344">IF(O222=O188,0,1)</f>
        <v>0</v>
      </c>
      <c r="AF222" s="862">
        <f t="shared" ref="AF222" si="1345">IF(P222=P188,0,1)</f>
        <v>0</v>
      </c>
      <c r="AG222" s="862">
        <f t="shared" ref="AG222" si="1346">IF(Q222=Q188,0,1)</f>
        <v>0</v>
      </c>
      <c r="AH222" s="862">
        <f t="shared" ref="AH222" si="1347">IF(R222=R188,0,1)</f>
        <v>0</v>
      </c>
      <c r="AI222" s="862">
        <f t="shared" ref="AI222" si="1348">IF(S222=S188,0,1)</f>
        <v>0</v>
      </c>
      <c r="AJ222" s="862">
        <f t="shared" ref="AJ222" si="1349">IF(T222=T188,0,1)</f>
        <v>0</v>
      </c>
      <c r="AK222" s="862">
        <f t="shared" ref="AK222" si="1350">IF(U222=U188,0,1)</f>
        <v>0</v>
      </c>
    </row>
    <row r="223" spans="1:37" hidden="1">
      <c r="A223" s="871"/>
      <c r="B223" s="846"/>
      <c r="C223" s="865"/>
      <c r="D223" s="404" t="s">
        <v>22</v>
      </c>
      <c r="E223" s="866"/>
      <c r="F223" s="867"/>
      <c r="G223" s="867"/>
      <c r="H223" s="867"/>
      <c r="I223" s="867"/>
      <c r="J223" s="867"/>
      <c r="K223" s="863"/>
      <c r="L223" s="863"/>
      <c r="M223" s="863"/>
      <c r="N223" s="863"/>
      <c r="O223" s="863"/>
      <c r="P223" s="863"/>
      <c r="Q223" s="863"/>
      <c r="R223" s="863"/>
      <c r="S223" s="863"/>
      <c r="T223" s="863"/>
      <c r="U223" s="863"/>
      <c r="V223" s="863"/>
      <c r="W223" s="863"/>
      <c r="X223" s="863"/>
      <c r="Y223" s="863"/>
      <c r="Z223" s="863"/>
      <c r="AA223" s="863"/>
      <c r="AB223" s="863"/>
      <c r="AC223" s="863"/>
      <c r="AD223" s="863"/>
      <c r="AE223" s="863"/>
      <c r="AF223" s="863"/>
      <c r="AG223" s="863"/>
      <c r="AH223" s="863"/>
      <c r="AI223" s="863"/>
      <c r="AJ223" s="863"/>
      <c r="AK223" s="863"/>
    </row>
    <row r="224" spans="1:37" hidden="1">
      <c r="A224" s="871"/>
      <c r="B224" s="847" t="s">
        <v>28</v>
      </c>
      <c r="C224" s="864" t="s">
        <v>20</v>
      </c>
      <c r="D224" s="403" t="s">
        <v>21</v>
      </c>
      <c r="E224" s="866"/>
      <c r="F224" s="867"/>
      <c r="G224" s="867"/>
      <c r="H224" s="867"/>
      <c r="I224" s="867"/>
      <c r="J224" s="867"/>
      <c r="K224" s="867"/>
      <c r="L224" s="862">
        <v>0.98</v>
      </c>
      <c r="M224" s="862">
        <v>0.95</v>
      </c>
      <c r="N224" s="862">
        <v>0.92</v>
      </c>
      <c r="O224" s="862">
        <v>0.9</v>
      </c>
      <c r="P224" s="862">
        <v>0.88</v>
      </c>
      <c r="Q224" s="862">
        <v>0.86</v>
      </c>
      <c r="R224" s="862">
        <v>0.84</v>
      </c>
      <c r="S224" s="862">
        <v>0.83</v>
      </c>
      <c r="T224" s="862">
        <v>0.83</v>
      </c>
      <c r="U224" s="862">
        <v>0.82</v>
      </c>
      <c r="V224" s="862">
        <f>IF(F224=F190,0,1)</f>
        <v>0</v>
      </c>
      <c r="W224" s="862">
        <f t="shared" ref="W224" si="1351">IF(G224=G190,0,1)</f>
        <v>0</v>
      </c>
      <c r="X224" s="862">
        <f t="shared" ref="X224" si="1352">IF(H224=H190,0,1)</f>
        <v>0</v>
      </c>
      <c r="Y224" s="862">
        <f t="shared" ref="Y224" si="1353">IF(I224=I190,0,1)</f>
        <v>0</v>
      </c>
      <c r="Z224" s="862">
        <f t="shared" ref="Z224" si="1354">IF(J224=J190,0,1)</f>
        <v>0</v>
      </c>
      <c r="AA224" s="862">
        <f t="shared" ref="AA224" si="1355">IF(K224=K190,0,1)</f>
        <v>0</v>
      </c>
      <c r="AB224" s="862">
        <f t="shared" ref="AB224" si="1356">IF(L224=L190,0,1)</f>
        <v>0</v>
      </c>
      <c r="AC224" s="862">
        <f t="shared" ref="AC224" si="1357">IF(M224=M190,0,1)</f>
        <v>0</v>
      </c>
      <c r="AD224" s="862">
        <f t="shared" ref="AD224" si="1358">IF(N224=N190,0,1)</f>
        <v>0</v>
      </c>
      <c r="AE224" s="862">
        <f t="shared" ref="AE224" si="1359">IF(O224=O190,0,1)</f>
        <v>0</v>
      </c>
      <c r="AF224" s="862">
        <f t="shared" ref="AF224" si="1360">IF(P224=P190,0,1)</f>
        <v>0</v>
      </c>
      <c r="AG224" s="862">
        <f t="shared" ref="AG224" si="1361">IF(Q224=Q190,0,1)</f>
        <v>0</v>
      </c>
      <c r="AH224" s="862">
        <f t="shared" ref="AH224" si="1362">IF(R224=R190,0,1)</f>
        <v>0</v>
      </c>
      <c r="AI224" s="862">
        <f t="shared" ref="AI224" si="1363">IF(S224=S190,0,1)</f>
        <v>0</v>
      </c>
      <c r="AJ224" s="862">
        <f t="shared" ref="AJ224" si="1364">IF(T224=T190,0,1)</f>
        <v>0</v>
      </c>
      <c r="AK224" s="862">
        <f t="shared" ref="AK224" si="1365">IF(U224=U190,0,1)</f>
        <v>0</v>
      </c>
    </row>
    <row r="225" spans="1:37" hidden="1">
      <c r="A225" s="871"/>
      <c r="B225" s="846"/>
      <c r="C225" s="865"/>
      <c r="D225" s="404" t="s">
        <v>22</v>
      </c>
      <c r="E225" s="866"/>
      <c r="F225" s="867"/>
      <c r="G225" s="867"/>
      <c r="H225" s="867"/>
      <c r="I225" s="867"/>
      <c r="J225" s="867"/>
      <c r="K225" s="867"/>
      <c r="L225" s="863"/>
      <c r="M225" s="863"/>
      <c r="N225" s="863"/>
      <c r="O225" s="863"/>
      <c r="P225" s="863"/>
      <c r="Q225" s="863"/>
      <c r="R225" s="863"/>
      <c r="S225" s="863"/>
      <c r="T225" s="863"/>
      <c r="U225" s="863"/>
      <c r="V225" s="863"/>
      <c r="W225" s="863"/>
      <c r="X225" s="863"/>
      <c r="Y225" s="863"/>
      <c r="Z225" s="863"/>
      <c r="AA225" s="863"/>
      <c r="AB225" s="863"/>
      <c r="AC225" s="863"/>
      <c r="AD225" s="863"/>
      <c r="AE225" s="863"/>
      <c r="AF225" s="863"/>
      <c r="AG225" s="863"/>
      <c r="AH225" s="863"/>
      <c r="AI225" s="863"/>
      <c r="AJ225" s="863"/>
      <c r="AK225" s="863"/>
    </row>
    <row r="226" spans="1:37" hidden="1">
      <c r="A226" s="871"/>
      <c r="B226" s="847" t="s">
        <v>29</v>
      </c>
      <c r="C226" s="864" t="s">
        <v>20</v>
      </c>
      <c r="D226" s="403" t="s">
        <v>21</v>
      </c>
      <c r="E226" s="866"/>
      <c r="F226" s="867"/>
      <c r="G226" s="867"/>
      <c r="H226" s="867"/>
      <c r="I226" s="867"/>
      <c r="J226" s="867"/>
      <c r="K226" s="867"/>
      <c r="L226" s="867"/>
      <c r="M226" s="862">
        <v>0.97</v>
      </c>
      <c r="N226" s="862">
        <v>0.94</v>
      </c>
      <c r="O226" s="862">
        <v>0.92</v>
      </c>
      <c r="P226" s="862">
        <v>0.89</v>
      </c>
      <c r="Q226" s="862">
        <v>0.88</v>
      </c>
      <c r="R226" s="862">
        <v>0.86</v>
      </c>
      <c r="S226" s="862">
        <v>0.85</v>
      </c>
      <c r="T226" s="862">
        <v>0.84</v>
      </c>
      <c r="U226" s="862">
        <v>0.83</v>
      </c>
      <c r="V226" s="862">
        <f>IF(F226=F192,0,1)</f>
        <v>0</v>
      </c>
      <c r="W226" s="862">
        <f t="shared" ref="W226" si="1366">IF(G226=G192,0,1)</f>
        <v>0</v>
      </c>
      <c r="X226" s="862">
        <f t="shared" ref="X226" si="1367">IF(H226=H192,0,1)</f>
        <v>0</v>
      </c>
      <c r="Y226" s="862">
        <f t="shared" ref="Y226" si="1368">IF(I226=I192,0,1)</f>
        <v>0</v>
      </c>
      <c r="Z226" s="862">
        <f t="shared" ref="Z226" si="1369">IF(J226=J192,0,1)</f>
        <v>0</v>
      </c>
      <c r="AA226" s="862">
        <f t="shared" ref="AA226" si="1370">IF(K226=K192,0,1)</f>
        <v>0</v>
      </c>
      <c r="AB226" s="862">
        <f t="shared" ref="AB226" si="1371">IF(L226=L192,0,1)</f>
        <v>0</v>
      </c>
      <c r="AC226" s="862">
        <f t="shared" ref="AC226" si="1372">IF(M226=M192,0,1)</f>
        <v>0</v>
      </c>
      <c r="AD226" s="862">
        <f t="shared" ref="AD226" si="1373">IF(N226=N192,0,1)</f>
        <v>0</v>
      </c>
      <c r="AE226" s="862">
        <f t="shared" ref="AE226" si="1374">IF(O226=O192,0,1)</f>
        <v>0</v>
      </c>
      <c r="AF226" s="862">
        <f t="shared" ref="AF226" si="1375">IF(P226=P192,0,1)</f>
        <v>0</v>
      </c>
      <c r="AG226" s="862">
        <f t="shared" ref="AG226" si="1376">IF(Q226=Q192,0,1)</f>
        <v>0</v>
      </c>
      <c r="AH226" s="862">
        <f t="shared" ref="AH226" si="1377">IF(R226=R192,0,1)</f>
        <v>0</v>
      </c>
      <c r="AI226" s="862">
        <f t="shared" ref="AI226" si="1378">IF(S226=S192,0,1)</f>
        <v>0</v>
      </c>
      <c r="AJ226" s="862">
        <f t="shared" ref="AJ226" si="1379">IF(T226=T192,0,1)</f>
        <v>0</v>
      </c>
      <c r="AK226" s="862">
        <f t="shared" ref="AK226" si="1380">IF(U226=U192,0,1)</f>
        <v>0</v>
      </c>
    </row>
    <row r="227" spans="1:37" hidden="1">
      <c r="A227" s="871"/>
      <c r="B227" s="846"/>
      <c r="C227" s="865"/>
      <c r="D227" s="404" t="s">
        <v>22</v>
      </c>
      <c r="E227" s="866"/>
      <c r="F227" s="867"/>
      <c r="G227" s="867"/>
      <c r="H227" s="867"/>
      <c r="I227" s="867"/>
      <c r="J227" s="867"/>
      <c r="K227" s="867"/>
      <c r="L227" s="867"/>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3"/>
      <c r="AJ227" s="863"/>
      <c r="AK227" s="863"/>
    </row>
    <row r="228" spans="1:37" hidden="1">
      <c r="A228" s="871"/>
      <c r="B228" s="847" t="s">
        <v>30</v>
      </c>
      <c r="C228" s="864" t="s">
        <v>20</v>
      </c>
      <c r="D228" s="403" t="s">
        <v>21</v>
      </c>
      <c r="E228" s="866"/>
      <c r="F228" s="867"/>
      <c r="G228" s="867"/>
      <c r="H228" s="867"/>
      <c r="I228" s="867"/>
      <c r="J228" s="867"/>
      <c r="K228" s="867"/>
      <c r="L228" s="867"/>
      <c r="M228" s="867"/>
      <c r="N228" s="862">
        <v>0.97</v>
      </c>
      <c r="O228" s="862">
        <v>0.95</v>
      </c>
      <c r="P228" s="862">
        <v>0.92</v>
      </c>
      <c r="Q228" s="862">
        <v>0.9</v>
      </c>
      <c r="R228" s="862">
        <v>0.89</v>
      </c>
      <c r="S228" s="862">
        <v>0.88</v>
      </c>
      <c r="T228" s="862">
        <v>0.87</v>
      </c>
      <c r="U228" s="862">
        <v>0.86</v>
      </c>
      <c r="V228" s="862">
        <f>IF(F228=F194,0,1)</f>
        <v>0</v>
      </c>
      <c r="W228" s="862">
        <f t="shared" ref="W228" si="1381">IF(G228=G194,0,1)</f>
        <v>0</v>
      </c>
      <c r="X228" s="862">
        <f t="shared" ref="X228" si="1382">IF(H228=H194,0,1)</f>
        <v>0</v>
      </c>
      <c r="Y228" s="862">
        <f t="shared" ref="Y228" si="1383">IF(I228=I194,0,1)</f>
        <v>0</v>
      </c>
      <c r="Z228" s="862">
        <f t="shared" ref="Z228" si="1384">IF(J228=J194,0,1)</f>
        <v>0</v>
      </c>
      <c r="AA228" s="862">
        <f t="shared" ref="AA228" si="1385">IF(K228=K194,0,1)</f>
        <v>0</v>
      </c>
      <c r="AB228" s="862">
        <f t="shared" ref="AB228" si="1386">IF(L228=L194,0,1)</f>
        <v>0</v>
      </c>
      <c r="AC228" s="862">
        <f t="shared" ref="AC228" si="1387">IF(M228=M194,0,1)</f>
        <v>0</v>
      </c>
      <c r="AD228" s="862">
        <f t="shared" ref="AD228" si="1388">IF(N228=N194,0,1)</f>
        <v>0</v>
      </c>
      <c r="AE228" s="862">
        <f t="shared" ref="AE228" si="1389">IF(O228=O194,0,1)</f>
        <v>0</v>
      </c>
      <c r="AF228" s="862">
        <f t="shared" ref="AF228" si="1390">IF(P228=P194,0,1)</f>
        <v>0</v>
      </c>
      <c r="AG228" s="862">
        <f t="shared" ref="AG228" si="1391">IF(Q228=Q194,0,1)</f>
        <v>0</v>
      </c>
      <c r="AH228" s="862">
        <f t="shared" ref="AH228" si="1392">IF(R228=R194,0,1)</f>
        <v>0</v>
      </c>
      <c r="AI228" s="862">
        <f t="shared" ref="AI228" si="1393">IF(S228=S194,0,1)</f>
        <v>0</v>
      </c>
      <c r="AJ228" s="862">
        <f t="shared" ref="AJ228" si="1394">IF(T228=T194,0,1)</f>
        <v>0</v>
      </c>
      <c r="AK228" s="862">
        <f t="shared" ref="AK228" si="1395">IF(U228=U194,0,1)</f>
        <v>0</v>
      </c>
    </row>
    <row r="229" spans="1:37" hidden="1">
      <c r="A229" s="871"/>
      <c r="B229" s="846"/>
      <c r="C229" s="865"/>
      <c r="D229" s="404" t="s">
        <v>22</v>
      </c>
      <c r="E229" s="866"/>
      <c r="F229" s="867"/>
      <c r="G229" s="867"/>
      <c r="H229" s="867"/>
      <c r="I229" s="867"/>
      <c r="J229" s="867"/>
      <c r="K229" s="867"/>
      <c r="L229" s="867"/>
      <c r="M229" s="867"/>
      <c r="N229" s="863"/>
      <c r="O229" s="863"/>
      <c r="P229" s="863"/>
      <c r="Q229" s="863"/>
      <c r="R229" s="863"/>
      <c r="S229" s="863"/>
      <c r="T229" s="863"/>
      <c r="U229" s="863"/>
      <c r="V229" s="863"/>
      <c r="W229" s="863"/>
      <c r="X229" s="863"/>
      <c r="Y229" s="863"/>
      <c r="Z229" s="863"/>
      <c r="AA229" s="863"/>
      <c r="AB229" s="863"/>
      <c r="AC229" s="863"/>
      <c r="AD229" s="863"/>
      <c r="AE229" s="863"/>
      <c r="AF229" s="863"/>
      <c r="AG229" s="863"/>
      <c r="AH229" s="863"/>
      <c r="AI229" s="863"/>
      <c r="AJ229" s="863"/>
      <c r="AK229" s="863"/>
    </row>
    <row r="230" spans="1:37" hidden="1">
      <c r="A230" s="871"/>
      <c r="B230" s="847" t="s">
        <v>31</v>
      </c>
      <c r="C230" s="864" t="s">
        <v>20</v>
      </c>
      <c r="D230" s="403" t="s">
        <v>21</v>
      </c>
      <c r="E230" s="866"/>
      <c r="F230" s="867"/>
      <c r="G230" s="867"/>
      <c r="H230" s="867"/>
      <c r="I230" s="867"/>
      <c r="J230" s="867"/>
      <c r="K230" s="867"/>
      <c r="L230" s="867"/>
      <c r="M230" s="867"/>
      <c r="N230" s="867"/>
      <c r="O230" s="862">
        <v>0.98</v>
      </c>
      <c r="P230" s="862">
        <v>0.95</v>
      </c>
      <c r="Q230" s="862">
        <v>0.93</v>
      </c>
      <c r="R230" s="862">
        <v>0.91</v>
      </c>
      <c r="S230" s="862">
        <v>0.9</v>
      </c>
      <c r="T230" s="862">
        <v>0.89</v>
      </c>
      <c r="U230" s="862">
        <v>0.89</v>
      </c>
      <c r="V230" s="862">
        <f>IF(F230=F196,0,1)</f>
        <v>0</v>
      </c>
      <c r="W230" s="862">
        <f t="shared" ref="W230" si="1396">IF(G230=G196,0,1)</f>
        <v>0</v>
      </c>
      <c r="X230" s="862">
        <f t="shared" ref="X230" si="1397">IF(H230=H196,0,1)</f>
        <v>0</v>
      </c>
      <c r="Y230" s="862">
        <f t="shared" ref="Y230" si="1398">IF(I230=I196,0,1)</f>
        <v>0</v>
      </c>
      <c r="Z230" s="862">
        <f t="shared" ref="Z230" si="1399">IF(J230=J196,0,1)</f>
        <v>0</v>
      </c>
      <c r="AA230" s="862">
        <f t="shared" ref="AA230" si="1400">IF(K230=K196,0,1)</f>
        <v>0</v>
      </c>
      <c r="AB230" s="862">
        <f t="shared" ref="AB230" si="1401">IF(L230=L196,0,1)</f>
        <v>0</v>
      </c>
      <c r="AC230" s="862">
        <f t="shared" ref="AC230" si="1402">IF(M230=M196,0,1)</f>
        <v>0</v>
      </c>
      <c r="AD230" s="862">
        <f t="shared" ref="AD230" si="1403">IF(N230=N196,0,1)</f>
        <v>0</v>
      </c>
      <c r="AE230" s="862">
        <f t="shared" ref="AE230" si="1404">IF(O230=O196,0,1)</f>
        <v>0</v>
      </c>
      <c r="AF230" s="862">
        <f t="shared" ref="AF230" si="1405">IF(P230=P196,0,1)</f>
        <v>0</v>
      </c>
      <c r="AG230" s="862">
        <f t="shared" ref="AG230" si="1406">IF(Q230=Q196,0,1)</f>
        <v>0</v>
      </c>
      <c r="AH230" s="862">
        <f t="shared" ref="AH230" si="1407">IF(R230=R196,0,1)</f>
        <v>0</v>
      </c>
      <c r="AI230" s="862">
        <f t="shared" ref="AI230" si="1408">IF(S230=S196,0,1)</f>
        <v>0</v>
      </c>
      <c r="AJ230" s="862">
        <f t="shared" ref="AJ230" si="1409">IF(T230=T196,0,1)</f>
        <v>0</v>
      </c>
      <c r="AK230" s="862">
        <f t="shared" ref="AK230" si="1410">IF(U230=U196,0,1)</f>
        <v>0</v>
      </c>
    </row>
    <row r="231" spans="1:37" hidden="1">
      <c r="A231" s="871"/>
      <c r="B231" s="846"/>
      <c r="C231" s="865"/>
      <c r="D231" s="404" t="s">
        <v>22</v>
      </c>
      <c r="E231" s="866"/>
      <c r="F231" s="867"/>
      <c r="G231" s="867"/>
      <c r="H231" s="867"/>
      <c r="I231" s="867"/>
      <c r="J231" s="867"/>
      <c r="K231" s="867"/>
      <c r="L231" s="867"/>
      <c r="M231" s="867"/>
      <c r="N231" s="867"/>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row>
    <row r="232" spans="1:37" hidden="1">
      <c r="A232" s="871"/>
      <c r="B232" s="847" t="s">
        <v>32</v>
      </c>
      <c r="C232" s="864" t="s">
        <v>20</v>
      </c>
      <c r="D232" s="403" t="s">
        <v>21</v>
      </c>
      <c r="E232" s="866"/>
      <c r="F232" s="867"/>
      <c r="G232" s="867"/>
      <c r="H232" s="867"/>
      <c r="I232" s="867"/>
      <c r="J232" s="867"/>
      <c r="K232" s="867"/>
      <c r="L232" s="867"/>
      <c r="M232" s="867"/>
      <c r="N232" s="867"/>
      <c r="O232" s="867"/>
      <c r="P232" s="862">
        <v>0.97</v>
      </c>
      <c r="Q232" s="862">
        <v>0.95</v>
      </c>
      <c r="R232" s="862">
        <v>0.93</v>
      </c>
      <c r="S232" s="862">
        <v>0.92</v>
      </c>
      <c r="T232" s="862">
        <v>0.91</v>
      </c>
      <c r="U232" s="862">
        <v>0.9</v>
      </c>
      <c r="V232" s="862">
        <f>IF(F232=F198,0,1)</f>
        <v>0</v>
      </c>
      <c r="W232" s="862">
        <f t="shared" ref="W232" si="1411">IF(G232=G198,0,1)</f>
        <v>0</v>
      </c>
      <c r="X232" s="862">
        <f t="shared" ref="X232" si="1412">IF(H232=H198,0,1)</f>
        <v>0</v>
      </c>
      <c r="Y232" s="862">
        <f t="shared" ref="Y232" si="1413">IF(I232=I198,0,1)</f>
        <v>0</v>
      </c>
      <c r="Z232" s="862">
        <f t="shared" ref="Z232" si="1414">IF(J232=J198,0,1)</f>
        <v>0</v>
      </c>
      <c r="AA232" s="862">
        <f t="shared" ref="AA232" si="1415">IF(K232=K198,0,1)</f>
        <v>0</v>
      </c>
      <c r="AB232" s="862">
        <f t="shared" ref="AB232" si="1416">IF(L232=L198,0,1)</f>
        <v>0</v>
      </c>
      <c r="AC232" s="862">
        <f t="shared" ref="AC232" si="1417">IF(M232=M198,0,1)</f>
        <v>0</v>
      </c>
      <c r="AD232" s="862">
        <f t="shared" ref="AD232" si="1418">IF(N232=N198,0,1)</f>
        <v>0</v>
      </c>
      <c r="AE232" s="862">
        <f t="shared" ref="AE232" si="1419">IF(O232=O198,0,1)</f>
        <v>0</v>
      </c>
      <c r="AF232" s="862">
        <f t="shared" ref="AF232" si="1420">IF(P232=P198,0,1)</f>
        <v>0</v>
      </c>
      <c r="AG232" s="862">
        <f t="shared" ref="AG232" si="1421">IF(Q232=Q198,0,1)</f>
        <v>0</v>
      </c>
      <c r="AH232" s="862">
        <f t="shared" ref="AH232" si="1422">IF(R232=R198,0,1)</f>
        <v>0</v>
      </c>
      <c r="AI232" s="862">
        <f t="shared" ref="AI232" si="1423">IF(S232=S198,0,1)</f>
        <v>0</v>
      </c>
      <c r="AJ232" s="862">
        <f t="shared" ref="AJ232" si="1424">IF(T232=T198,0,1)</f>
        <v>0</v>
      </c>
      <c r="AK232" s="862">
        <f t="shared" ref="AK232" si="1425">IF(U232=U198,0,1)</f>
        <v>0</v>
      </c>
    </row>
    <row r="233" spans="1:37" hidden="1">
      <c r="A233" s="871"/>
      <c r="B233" s="846"/>
      <c r="C233" s="865"/>
      <c r="D233" s="404" t="s">
        <v>22</v>
      </c>
      <c r="E233" s="866"/>
      <c r="F233" s="867"/>
      <c r="G233" s="867"/>
      <c r="H233" s="867"/>
      <c r="I233" s="867"/>
      <c r="J233" s="867"/>
      <c r="K233" s="867"/>
      <c r="L233" s="867"/>
      <c r="M233" s="867"/>
      <c r="N233" s="867"/>
      <c r="O233" s="867"/>
      <c r="P233" s="863"/>
      <c r="Q233" s="863"/>
      <c r="R233" s="863"/>
      <c r="S233" s="863"/>
      <c r="T233" s="863"/>
      <c r="U233" s="863"/>
      <c r="V233" s="863"/>
      <c r="W233" s="863"/>
      <c r="X233" s="863"/>
      <c r="Y233" s="863"/>
      <c r="Z233" s="863"/>
      <c r="AA233" s="863"/>
      <c r="AB233" s="863"/>
      <c r="AC233" s="863"/>
      <c r="AD233" s="863"/>
      <c r="AE233" s="863"/>
      <c r="AF233" s="863"/>
      <c r="AG233" s="863"/>
      <c r="AH233" s="863"/>
      <c r="AI233" s="863"/>
      <c r="AJ233" s="863"/>
      <c r="AK233" s="863"/>
    </row>
    <row r="234" spans="1:37" hidden="1">
      <c r="A234" s="871"/>
      <c r="B234" s="847" t="s">
        <v>33</v>
      </c>
      <c r="C234" s="864" t="s">
        <v>20</v>
      </c>
      <c r="D234" s="403" t="s">
        <v>21</v>
      </c>
      <c r="E234" s="866"/>
      <c r="F234" s="867"/>
      <c r="G234" s="867"/>
      <c r="H234" s="867"/>
      <c r="I234" s="867"/>
      <c r="J234" s="867"/>
      <c r="K234" s="867"/>
      <c r="L234" s="867"/>
      <c r="M234" s="867"/>
      <c r="N234" s="867"/>
      <c r="O234" s="867"/>
      <c r="P234" s="867"/>
      <c r="Q234" s="862">
        <v>0.98</v>
      </c>
      <c r="R234" s="862">
        <v>0.96</v>
      </c>
      <c r="S234" s="862">
        <v>0.95</v>
      </c>
      <c r="T234" s="862">
        <v>0.94</v>
      </c>
      <c r="U234" s="862">
        <v>0.93</v>
      </c>
      <c r="V234" s="862">
        <f>IF(F234=F200,0,1)</f>
        <v>0</v>
      </c>
      <c r="W234" s="862">
        <f t="shared" ref="W234" si="1426">IF(G234=G200,0,1)</f>
        <v>0</v>
      </c>
      <c r="X234" s="862">
        <f t="shared" ref="X234" si="1427">IF(H234=H200,0,1)</f>
        <v>0</v>
      </c>
      <c r="Y234" s="862">
        <f t="shared" ref="Y234" si="1428">IF(I234=I200,0,1)</f>
        <v>0</v>
      </c>
      <c r="Z234" s="862">
        <f t="shared" ref="Z234" si="1429">IF(J234=J200,0,1)</f>
        <v>0</v>
      </c>
      <c r="AA234" s="862">
        <f t="shared" ref="AA234" si="1430">IF(K234=K200,0,1)</f>
        <v>0</v>
      </c>
      <c r="AB234" s="862">
        <f t="shared" ref="AB234" si="1431">IF(L234=L200,0,1)</f>
        <v>0</v>
      </c>
      <c r="AC234" s="862">
        <f t="shared" ref="AC234" si="1432">IF(M234=M200,0,1)</f>
        <v>0</v>
      </c>
      <c r="AD234" s="862">
        <f t="shared" ref="AD234" si="1433">IF(N234=N200,0,1)</f>
        <v>0</v>
      </c>
      <c r="AE234" s="862">
        <f t="shared" ref="AE234" si="1434">IF(O234=O200,0,1)</f>
        <v>0</v>
      </c>
      <c r="AF234" s="862">
        <f t="shared" ref="AF234" si="1435">IF(P234=P200,0,1)</f>
        <v>0</v>
      </c>
      <c r="AG234" s="862">
        <f t="shared" ref="AG234" si="1436">IF(Q234=Q200,0,1)</f>
        <v>0</v>
      </c>
      <c r="AH234" s="862">
        <f t="shared" ref="AH234" si="1437">IF(R234=R200,0,1)</f>
        <v>0</v>
      </c>
      <c r="AI234" s="862">
        <f t="shared" ref="AI234" si="1438">IF(S234=S200,0,1)</f>
        <v>0</v>
      </c>
      <c r="AJ234" s="862">
        <f t="shared" ref="AJ234" si="1439">IF(T234=T200,0,1)</f>
        <v>0</v>
      </c>
      <c r="AK234" s="862">
        <f t="shared" ref="AK234" si="1440">IF(U234=U200,0,1)</f>
        <v>0</v>
      </c>
    </row>
    <row r="235" spans="1:37" hidden="1">
      <c r="A235" s="871"/>
      <c r="B235" s="846"/>
      <c r="C235" s="865"/>
      <c r="D235" s="404" t="s">
        <v>22</v>
      </c>
      <c r="E235" s="866"/>
      <c r="F235" s="867"/>
      <c r="G235" s="867"/>
      <c r="H235" s="867"/>
      <c r="I235" s="867"/>
      <c r="J235" s="867"/>
      <c r="K235" s="867"/>
      <c r="L235" s="867"/>
      <c r="M235" s="867"/>
      <c r="N235" s="867"/>
      <c r="O235" s="867"/>
      <c r="P235" s="867"/>
      <c r="Q235" s="863"/>
      <c r="R235" s="863"/>
      <c r="S235" s="863"/>
      <c r="T235" s="863"/>
      <c r="U235" s="863"/>
      <c r="V235" s="863"/>
      <c r="W235" s="863"/>
      <c r="X235" s="863"/>
      <c r="Y235" s="863"/>
      <c r="Z235" s="863"/>
      <c r="AA235" s="863"/>
      <c r="AB235" s="863"/>
      <c r="AC235" s="863"/>
      <c r="AD235" s="863"/>
      <c r="AE235" s="863"/>
      <c r="AF235" s="863"/>
      <c r="AG235" s="863"/>
      <c r="AH235" s="863"/>
      <c r="AI235" s="863"/>
      <c r="AJ235" s="863"/>
      <c r="AK235" s="863"/>
    </row>
    <row r="236" spans="1:37" hidden="1">
      <c r="A236" s="871"/>
      <c r="B236" s="847" t="s">
        <v>34</v>
      </c>
      <c r="C236" s="864" t="s">
        <v>20</v>
      </c>
      <c r="D236" s="403" t="s">
        <v>21</v>
      </c>
      <c r="E236" s="866"/>
      <c r="F236" s="867"/>
      <c r="G236" s="867"/>
      <c r="H236" s="867"/>
      <c r="I236" s="867"/>
      <c r="J236" s="867"/>
      <c r="K236" s="867"/>
      <c r="L236" s="867"/>
      <c r="M236" s="867"/>
      <c r="N236" s="867"/>
      <c r="O236" s="867"/>
      <c r="P236" s="867"/>
      <c r="Q236" s="867"/>
      <c r="R236" s="862">
        <v>0.98</v>
      </c>
      <c r="S236" s="862">
        <v>0.97</v>
      </c>
      <c r="T236" s="862">
        <v>0.96</v>
      </c>
      <c r="U236" s="862">
        <v>0.95</v>
      </c>
      <c r="V236" s="862">
        <f>IF(F236=F202,0,1)</f>
        <v>0</v>
      </c>
      <c r="W236" s="862">
        <f t="shared" ref="W236" si="1441">IF(G236=G202,0,1)</f>
        <v>0</v>
      </c>
      <c r="X236" s="862">
        <f t="shared" ref="X236" si="1442">IF(H236=H202,0,1)</f>
        <v>0</v>
      </c>
      <c r="Y236" s="862">
        <f t="shared" ref="Y236" si="1443">IF(I236=I202,0,1)</f>
        <v>0</v>
      </c>
      <c r="Z236" s="862">
        <f t="shared" ref="Z236" si="1444">IF(J236=J202,0,1)</f>
        <v>0</v>
      </c>
      <c r="AA236" s="862">
        <f t="shared" ref="AA236" si="1445">IF(K236=K202,0,1)</f>
        <v>0</v>
      </c>
      <c r="AB236" s="862">
        <f t="shared" ref="AB236" si="1446">IF(L236=L202,0,1)</f>
        <v>0</v>
      </c>
      <c r="AC236" s="862">
        <f t="shared" ref="AC236" si="1447">IF(M236=M202,0,1)</f>
        <v>0</v>
      </c>
      <c r="AD236" s="862">
        <f t="shared" ref="AD236" si="1448">IF(N236=N202,0,1)</f>
        <v>0</v>
      </c>
      <c r="AE236" s="862">
        <f t="shared" ref="AE236" si="1449">IF(O236=O202,0,1)</f>
        <v>0</v>
      </c>
      <c r="AF236" s="862">
        <f t="shared" ref="AF236" si="1450">IF(P236=P202,0,1)</f>
        <v>0</v>
      </c>
      <c r="AG236" s="862">
        <f t="shared" ref="AG236" si="1451">IF(Q236=Q202,0,1)</f>
        <v>0</v>
      </c>
      <c r="AH236" s="862">
        <f t="shared" ref="AH236" si="1452">IF(R236=R202,0,1)</f>
        <v>0</v>
      </c>
      <c r="AI236" s="862">
        <f t="shared" ref="AI236" si="1453">IF(S236=S202,0,1)</f>
        <v>0</v>
      </c>
      <c r="AJ236" s="862">
        <f t="shared" ref="AJ236" si="1454">IF(T236=T202,0,1)</f>
        <v>0</v>
      </c>
      <c r="AK236" s="862">
        <f t="shared" ref="AK236" si="1455">IF(U236=U202,0,1)</f>
        <v>0</v>
      </c>
    </row>
    <row r="237" spans="1:37" hidden="1">
      <c r="A237" s="871"/>
      <c r="B237" s="846"/>
      <c r="C237" s="865"/>
      <c r="D237" s="404" t="s">
        <v>22</v>
      </c>
      <c r="E237" s="866"/>
      <c r="F237" s="867"/>
      <c r="G237" s="867"/>
      <c r="H237" s="867"/>
      <c r="I237" s="867"/>
      <c r="J237" s="867"/>
      <c r="K237" s="867"/>
      <c r="L237" s="867"/>
      <c r="M237" s="867"/>
      <c r="N237" s="867"/>
      <c r="O237" s="867"/>
      <c r="P237" s="867"/>
      <c r="Q237" s="867"/>
      <c r="R237" s="863"/>
      <c r="S237" s="863"/>
      <c r="T237" s="863"/>
      <c r="U237" s="863"/>
      <c r="V237" s="863"/>
      <c r="W237" s="863"/>
      <c r="X237" s="863"/>
      <c r="Y237" s="863"/>
      <c r="Z237" s="863"/>
      <c r="AA237" s="863"/>
      <c r="AB237" s="863"/>
      <c r="AC237" s="863"/>
      <c r="AD237" s="863"/>
      <c r="AE237" s="863"/>
      <c r="AF237" s="863"/>
      <c r="AG237" s="863"/>
      <c r="AH237" s="863"/>
      <c r="AI237" s="863"/>
      <c r="AJ237" s="863"/>
      <c r="AK237" s="863"/>
    </row>
    <row r="238" spans="1:37" hidden="1">
      <c r="A238" s="871"/>
      <c r="B238" s="847" t="s">
        <v>35</v>
      </c>
      <c r="C238" s="864" t="s">
        <v>20</v>
      </c>
      <c r="D238" s="403" t="s">
        <v>21</v>
      </c>
      <c r="E238" s="866"/>
      <c r="F238" s="867"/>
      <c r="G238" s="867"/>
      <c r="H238" s="867"/>
      <c r="I238" s="867"/>
      <c r="J238" s="867"/>
      <c r="K238" s="867"/>
      <c r="L238" s="867"/>
      <c r="M238" s="867"/>
      <c r="N238" s="867"/>
      <c r="O238" s="867"/>
      <c r="P238" s="867"/>
      <c r="Q238" s="867"/>
      <c r="R238" s="867"/>
      <c r="S238" s="862">
        <v>0.99</v>
      </c>
      <c r="T238" s="862">
        <v>0.98</v>
      </c>
      <c r="U238" s="862">
        <v>0.97</v>
      </c>
      <c r="V238" s="862">
        <f>IF(F238=F204,0,1)</f>
        <v>0</v>
      </c>
      <c r="W238" s="862">
        <f t="shared" ref="W238" si="1456">IF(G238=G204,0,1)</f>
        <v>0</v>
      </c>
      <c r="X238" s="862">
        <f t="shared" ref="X238" si="1457">IF(H238=H204,0,1)</f>
        <v>0</v>
      </c>
      <c r="Y238" s="862">
        <f t="shared" ref="Y238" si="1458">IF(I238=I204,0,1)</f>
        <v>0</v>
      </c>
      <c r="Z238" s="862">
        <f t="shared" ref="Z238" si="1459">IF(J238=J204,0,1)</f>
        <v>0</v>
      </c>
      <c r="AA238" s="862">
        <f t="shared" ref="AA238" si="1460">IF(K238=K204,0,1)</f>
        <v>0</v>
      </c>
      <c r="AB238" s="862">
        <f t="shared" ref="AB238" si="1461">IF(L238=L204,0,1)</f>
        <v>0</v>
      </c>
      <c r="AC238" s="862">
        <f t="shared" ref="AC238" si="1462">IF(M238=M204,0,1)</f>
        <v>0</v>
      </c>
      <c r="AD238" s="862">
        <f t="shared" ref="AD238" si="1463">IF(N238=N204,0,1)</f>
        <v>0</v>
      </c>
      <c r="AE238" s="862">
        <f t="shared" ref="AE238" si="1464">IF(O238=O204,0,1)</f>
        <v>0</v>
      </c>
      <c r="AF238" s="862">
        <f t="shared" ref="AF238" si="1465">IF(P238=P204,0,1)</f>
        <v>0</v>
      </c>
      <c r="AG238" s="862">
        <f t="shared" ref="AG238" si="1466">IF(Q238=Q204,0,1)</f>
        <v>0</v>
      </c>
      <c r="AH238" s="862">
        <f t="shared" ref="AH238" si="1467">IF(R238=R204,0,1)</f>
        <v>0</v>
      </c>
      <c r="AI238" s="862">
        <f t="shared" ref="AI238" si="1468">IF(S238=S204,0,1)</f>
        <v>0</v>
      </c>
      <c r="AJ238" s="862">
        <f t="shared" ref="AJ238" si="1469">IF(T238=T204,0,1)</f>
        <v>0</v>
      </c>
      <c r="AK238" s="862">
        <f t="shared" ref="AK238" si="1470">IF(U238=U204,0,1)</f>
        <v>0</v>
      </c>
    </row>
    <row r="239" spans="1:37" hidden="1">
      <c r="A239" s="871"/>
      <c r="B239" s="846"/>
      <c r="C239" s="865"/>
      <c r="D239" s="404" t="s">
        <v>22</v>
      </c>
      <c r="E239" s="866"/>
      <c r="F239" s="867"/>
      <c r="G239" s="867"/>
      <c r="H239" s="867"/>
      <c r="I239" s="867"/>
      <c r="J239" s="867"/>
      <c r="K239" s="867"/>
      <c r="L239" s="867"/>
      <c r="M239" s="867"/>
      <c r="N239" s="867"/>
      <c r="O239" s="867"/>
      <c r="P239" s="867"/>
      <c r="Q239" s="867"/>
      <c r="R239" s="867"/>
      <c r="S239" s="863"/>
      <c r="T239" s="863"/>
      <c r="U239" s="863"/>
      <c r="V239" s="863"/>
      <c r="W239" s="863"/>
      <c r="X239" s="863"/>
      <c r="Y239" s="863"/>
      <c r="Z239" s="863"/>
      <c r="AA239" s="863"/>
      <c r="AB239" s="863"/>
      <c r="AC239" s="863"/>
      <c r="AD239" s="863"/>
      <c r="AE239" s="863"/>
      <c r="AF239" s="863"/>
      <c r="AG239" s="863"/>
      <c r="AH239" s="863"/>
      <c r="AI239" s="863"/>
      <c r="AJ239" s="863"/>
      <c r="AK239" s="863"/>
    </row>
    <row r="240" spans="1:37" hidden="1">
      <c r="A240" s="871"/>
      <c r="B240" s="847" t="s">
        <v>36</v>
      </c>
      <c r="C240" s="864" t="s">
        <v>20</v>
      </c>
      <c r="D240" s="403" t="s">
        <v>21</v>
      </c>
      <c r="E240" s="866"/>
      <c r="F240" s="867"/>
      <c r="G240" s="867"/>
      <c r="H240" s="867"/>
      <c r="I240" s="867"/>
      <c r="J240" s="867"/>
      <c r="K240" s="867"/>
      <c r="L240" s="867"/>
      <c r="M240" s="867"/>
      <c r="N240" s="867"/>
      <c r="O240" s="867"/>
      <c r="P240" s="867"/>
      <c r="Q240" s="867"/>
      <c r="R240" s="867"/>
      <c r="S240" s="867"/>
      <c r="T240" s="862">
        <v>0.99</v>
      </c>
      <c r="U240" s="862">
        <v>0.98</v>
      </c>
      <c r="V240" s="862">
        <f>IF(F240=F206,0,1)</f>
        <v>0</v>
      </c>
      <c r="W240" s="862">
        <f t="shared" ref="W240" si="1471">IF(G240=G206,0,1)</f>
        <v>0</v>
      </c>
      <c r="X240" s="862">
        <f t="shared" ref="X240" si="1472">IF(H240=H206,0,1)</f>
        <v>0</v>
      </c>
      <c r="Y240" s="862">
        <f t="shared" ref="Y240" si="1473">IF(I240=I206,0,1)</f>
        <v>0</v>
      </c>
      <c r="Z240" s="862">
        <f t="shared" ref="Z240" si="1474">IF(J240=J206,0,1)</f>
        <v>0</v>
      </c>
      <c r="AA240" s="862">
        <f t="shared" ref="AA240" si="1475">IF(K240=K206,0,1)</f>
        <v>0</v>
      </c>
      <c r="AB240" s="862">
        <f t="shared" ref="AB240" si="1476">IF(L240=L206,0,1)</f>
        <v>0</v>
      </c>
      <c r="AC240" s="862">
        <f t="shared" ref="AC240" si="1477">IF(M240=M206,0,1)</f>
        <v>0</v>
      </c>
      <c r="AD240" s="862">
        <f t="shared" ref="AD240" si="1478">IF(N240=N206,0,1)</f>
        <v>0</v>
      </c>
      <c r="AE240" s="862">
        <f t="shared" ref="AE240" si="1479">IF(O240=O206,0,1)</f>
        <v>0</v>
      </c>
      <c r="AF240" s="862">
        <f t="shared" ref="AF240" si="1480">IF(P240=P206,0,1)</f>
        <v>0</v>
      </c>
      <c r="AG240" s="862">
        <f t="shared" ref="AG240" si="1481">IF(Q240=Q206,0,1)</f>
        <v>0</v>
      </c>
      <c r="AH240" s="862">
        <f t="shared" ref="AH240" si="1482">IF(R240=R206,0,1)</f>
        <v>0</v>
      </c>
      <c r="AI240" s="862">
        <f t="shared" ref="AI240" si="1483">IF(S240=S206,0,1)</f>
        <v>0</v>
      </c>
      <c r="AJ240" s="862">
        <f t="shared" ref="AJ240" si="1484">IF(T240=T206,0,1)</f>
        <v>0</v>
      </c>
      <c r="AK240" s="862">
        <f t="shared" ref="AK240" si="1485">IF(U240=U206,0,1)</f>
        <v>0</v>
      </c>
    </row>
    <row r="241" spans="1:37" hidden="1">
      <c r="A241" s="871"/>
      <c r="B241" s="846"/>
      <c r="C241" s="865"/>
      <c r="D241" s="404" t="s">
        <v>22</v>
      </c>
      <c r="E241" s="866"/>
      <c r="F241" s="867"/>
      <c r="G241" s="867"/>
      <c r="H241" s="867"/>
      <c r="I241" s="867"/>
      <c r="J241" s="867"/>
      <c r="K241" s="867"/>
      <c r="L241" s="867"/>
      <c r="M241" s="867"/>
      <c r="N241" s="867"/>
      <c r="O241" s="867"/>
      <c r="P241" s="867"/>
      <c r="Q241" s="867"/>
      <c r="R241" s="867"/>
      <c r="S241" s="867"/>
      <c r="T241" s="863"/>
      <c r="U241" s="863"/>
      <c r="V241" s="863"/>
      <c r="W241" s="863"/>
      <c r="X241" s="863"/>
      <c r="Y241" s="863"/>
      <c r="Z241" s="863"/>
      <c r="AA241" s="863"/>
      <c r="AB241" s="863"/>
      <c r="AC241" s="863"/>
      <c r="AD241" s="863"/>
      <c r="AE241" s="863"/>
      <c r="AF241" s="863"/>
      <c r="AG241" s="863"/>
      <c r="AH241" s="863"/>
      <c r="AI241" s="863"/>
      <c r="AJ241" s="863"/>
      <c r="AK241" s="863"/>
    </row>
    <row r="242" spans="1:37" hidden="1">
      <c r="A242" s="871"/>
      <c r="B242" s="847" t="s">
        <v>37</v>
      </c>
      <c r="C242" s="864" t="s">
        <v>20</v>
      </c>
      <c r="D242" s="403" t="s">
        <v>21</v>
      </c>
      <c r="E242" s="866"/>
      <c r="F242" s="867"/>
      <c r="G242" s="867"/>
      <c r="H242" s="867"/>
      <c r="I242" s="867"/>
      <c r="J242" s="867"/>
      <c r="K242" s="867"/>
      <c r="L242" s="867"/>
      <c r="M242" s="867"/>
      <c r="N242" s="867"/>
      <c r="O242" s="867"/>
      <c r="P242" s="867"/>
      <c r="Q242" s="867"/>
      <c r="R242" s="867"/>
      <c r="S242" s="867"/>
      <c r="T242" s="867"/>
      <c r="U242" s="862">
        <v>0.99</v>
      </c>
      <c r="V242" s="862">
        <f>IF(F242=F208,0,1)</f>
        <v>0</v>
      </c>
      <c r="W242" s="862">
        <f t="shared" ref="W242" si="1486">IF(G242=G208,0,1)</f>
        <v>0</v>
      </c>
      <c r="X242" s="862">
        <f t="shared" ref="X242" si="1487">IF(H242=H208,0,1)</f>
        <v>0</v>
      </c>
      <c r="Y242" s="862">
        <f t="shared" ref="Y242" si="1488">IF(I242=I208,0,1)</f>
        <v>0</v>
      </c>
      <c r="Z242" s="862">
        <f t="shared" ref="Z242" si="1489">IF(J242=J208,0,1)</f>
        <v>0</v>
      </c>
      <c r="AA242" s="862">
        <f t="shared" ref="AA242" si="1490">IF(K242=K208,0,1)</f>
        <v>0</v>
      </c>
      <c r="AB242" s="862">
        <f t="shared" ref="AB242" si="1491">IF(L242=L208,0,1)</f>
        <v>0</v>
      </c>
      <c r="AC242" s="862">
        <f t="shared" ref="AC242" si="1492">IF(M242=M208,0,1)</f>
        <v>0</v>
      </c>
      <c r="AD242" s="862">
        <f t="shared" ref="AD242" si="1493">IF(N242=N208,0,1)</f>
        <v>0</v>
      </c>
      <c r="AE242" s="862">
        <f t="shared" ref="AE242" si="1494">IF(O242=O208,0,1)</f>
        <v>0</v>
      </c>
      <c r="AF242" s="862">
        <f t="shared" ref="AF242" si="1495">IF(P242=P208,0,1)</f>
        <v>0</v>
      </c>
      <c r="AG242" s="862">
        <f t="shared" ref="AG242" si="1496">IF(Q242=Q208,0,1)</f>
        <v>0</v>
      </c>
      <c r="AH242" s="862">
        <f t="shared" ref="AH242" si="1497">IF(R242=R208,0,1)</f>
        <v>0</v>
      </c>
      <c r="AI242" s="862">
        <f t="shared" ref="AI242" si="1498">IF(S242=S208,0,1)</f>
        <v>0</v>
      </c>
      <c r="AJ242" s="862">
        <f t="shared" ref="AJ242" si="1499">IF(T242=T208,0,1)</f>
        <v>0</v>
      </c>
      <c r="AK242" s="862">
        <f t="shared" ref="AK242" si="1500">IF(U242=U208,0,1)</f>
        <v>0</v>
      </c>
    </row>
    <row r="243" spans="1:37" hidden="1">
      <c r="A243" s="871"/>
      <c r="B243" s="846"/>
      <c r="C243" s="865"/>
      <c r="D243" s="404" t="s">
        <v>22</v>
      </c>
      <c r="E243" s="866"/>
      <c r="F243" s="867"/>
      <c r="G243" s="867"/>
      <c r="H243" s="867"/>
      <c r="I243" s="867"/>
      <c r="J243" s="867"/>
      <c r="K243" s="867"/>
      <c r="L243" s="867"/>
      <c r="M243" s="867"/>
      <c r="N243" s="867"/>
      <c r="O243" s="867"/>
      <c r="P243" s="867"/>
      <c r="Q243" s="867"/>
      <c r="R243" s="867"/>
      <c r="S243" s="867"/>
      <c r="T243" s="867"/>
      <c r="U243" s="863"/>
      <c r="V243" s="863"/>
      <c r="W243" s="863"/>
      <c r="X243" s="863"/>
      <c r="Y243" s="863"/>
      <c r="Z243" s="863"/>
      <c r="AA243" s="863"/>
      <c r="AB243" s="863"/>
      <c r="AC243" s="863"/>
      <c r="AD243" s="863"/>
      <c r="AE243" s="863"/>
      <c r="AF243" s="863"/>
      <c r="AG243" s="863"/>
      <c r="AH243" s="863"/>
      <c r="AI243" s="863"/>
      <c r="AJ243" s="863"/>
      <c r="AK243" s="863"/>
    </row>
    <row r="244" spans="1:37" hidden="1">
      <c r="A244" s="871"/>
      <c r="B244" s="847" t="s">
        <v>38</v>
      </c>
      <c r="C244" s="864" t="s">
        <v>20</v>
      </c>
      <c r="D244" s="403" t="s">
        <v>21</v>
      </c>
      <c r="E244" s="866"/>
      <c r="F244" s="867"/>
      <c r="G244" s="867"/>
      <c r="H244" s="867"/>
      <c r="I244" s="867"/>
      <c r="J244" s="867"/>
      <c r="K244" s="867"/>
      <c r="L244" s="867"/>
      <c r="M244" s="867"/>
      <c r="N244" s="867"/>
      <c r="O244" s="867"/>
      <c r="P244" s="867"/>
      <c r="Q244" s="867"/>
      <c r="R244" s="867"/>
      <c r="S244" s="867"/>
      <c r="T244" s="867"/>
      <c r="U244" s="869"/>
      <c r="V244" s="862">
        <f>IF(F244=F210,0,1)</f>
        <v>0</v>
      </c>
      <c r="W244" s="862">
        <f t="shared" ref="W244" si="1501">IF(G244=G210,0,1)</f>
        <v>0</v>
      </c>
      <c r="X244" s="862">
        <f t="shared" ref="X244" si="1502">IF(H244=H210,0,1)</f>
        <v>0</v>
      </c>
      <c r="Y244" s="862">
        <f t="shared" ref="Y244" si="1503">IF(I244=I210,0,1)</f>
        <v>0</v>
      </c>
      <c r="Z244" s="862">
        <f t="shared" ref="Z244" si="1504">IF(J244=J210,0,1)</f>
        <v>0</v>
      </c>
      <c r="AA244" s="862">
        <f t="shared" ref="AA244" si="1505">IF(K244=K210,0,1)</f>
        <v>0</v>
      </c>
      <c r="AB244" s="862">
        <f t="shared" ref="AB244" si="1506">IF(L244=L210,0,1)</f>
        <v>0</v>
      </c>
      <c r="AC244" s="862">
        <f t="shared" ref="AC244" si="1507">IF(M244=M210,0,1)</f>
        <v>0</v>
      </c>
      <c r="AD244" s="862">
        <f t="shared" ref="AD244" si="1508">IF(N244=N210,0,1)</f>
        <v>0</v>
      </c>
      <c r="AE244" s="862">
        <f t="shared" ref="AE244" si="1509">IF(O244=O210,0,1)</f>
        <v>0</v>
      </c>
      <c r="AF244" s="862">
        <f t="shared" ref="AF244" si="1510">IF(P244=P210,0,1)</f>
        <v>0</v>
      </c>
      <c r="AG244" s="862">
        <f t="shared" ref="AG244" si="1511">IF(Q244=Q210,0,1)</f>
        <v>0</v>
      </c>
      <c r="AH244" s="862">
        <f t="shared" ref="AH244" si="1512">IF(R244=R210,0,1)</f>
        <v>0</v>
      </c>
      <c r="AI244" s="862">
        <f t="shared" ref="AI244" si="1513">IF(S244=S210,0,1)</f>
        <v>0</v>
      </c>
      <c r="AJ244" s="862">
        <f t="shared" ref="AJ244" si="1514">IF(T244=T210,0,1)</f>
        <v>0</v>
      </c>
      <c r="AK244" s="862">
        <f t="shared" ref="AK244" si="1515">IF(U244=U210,0,1)</f>
        <v>0</v>
      </c>
    </row>
    <row r="245" spans="1:37" hidden="1">
      <c r="A245" s="846"/>
      <c r="B245" s="846"/>
      <c r="C245" s="868"/>
      <c r="D245" s="404" t="s">
        <v>22</v>
      </c>
      <c r="E245" s="866"/>
      <c r="F245" s="867"/>
      <c r="G245" s="867"/>
      <c r="H245" s="867"/>
      <c r="I245" s="867"/>
      <c r="J245" s="867"/>
      <c r="K245" s="867"/>
      <c r="L245" s="867"/>
      <c r="M245" s="867"/>
      <c r="N245" s="867"/>
      <c r="O245" s="867"/>
      <c r="P245" s="867"/>
      <c r="Q245" s="867"/>
      <c r="R245" s="867"/>
      <c r="S245" s="867"/>
      <c r="T245" s="867"/>
      <c r="U245" s="870"/>
      <c r="V245" s="863"/>
      <c r="W245" s="863"/>
      <c r="X245" s="863"/>
      <c r="Y245" s="863"/>
      <c r="Z245" s="863"/>
      <c r="AA245" s="863"/>
      <c r="AB245" s="863"/>
      <c r="AC245" s="863"/>
      <c r="AD245" s="863"/>
      <c r="AE245" s="863"/>
      <c r="AF245" s="863"/>
      <c r="AG245" s="863"/>
      <c r="AH245" s="863"/>
      <c r="AI245" s="863"/>
      <c r="AJ245" s="863"/>
      <c r="AK245" s="863"/>
    </row>
    <row r="246" spans="1:37" hidden="1">
      <c r="A246" s="847" t="s">
        <v>45</v>
      </c>
      <c r="B246" s="847" t="s">
        <v>19</v>
      </c>
      <c r="C246" s="864" t="s">
        <v>20</v>
      </c>
      <c r="D246" s="403" t="s">
        <v>21</v>
      </c>
      <c r="E246" s="866"/>
      <c r="F246" s="862">
        <v>0.63</v>
      </c>
      <c r="G246" s="862">
        <v>0.5</v>
      </c>
      <c r="H246" s="862">
        <v>0.45</v>
      </c>
      <c r="I246" s="862">
        <v>0.4</v>
      </c>
      <c r="J246" s="862">
        <v>0.37</v>
      </c>
      <c r="K246" s="862">
        <v>0.36</v>
      </c>
      <c r="L246" s="862">
        <v>0.35</v>
      </c>
      <c r="M246" s="862">
        <v>0.34</v>
      </c>
      <c r="N246" s="862">
        <v>0.33</v>
      </c>
      <c r="O246" s="862">
        <v>0.33</v>
      </c>
      <c r="P246" s="862">
        <v>0.32</v>
      </c>
      <c r="Q246" s="862">
        <v>0.31</v>
      </c>
      <c r="R246" s="862">
        <v>0.3</v>
      </c>
      <c r="S246" s="862">
        <v>0.3</v>
      </c>
      <c r="T246" s="862">
        <v>0.3</v>
      </c>
      <c r="U246" s="862">
        <v>0.28999999999999998</v>
      </c>
      <c r="V246" s="862">
        <f>IF(F246=F212,0,1)</f>
        <v>0</v>
      </c>
      <c r="W246" s="862">
        <f t="shared" ref="W246" si="1516">IF(G246=G212,0,1)</f>
        <v>0</v>
      </c>
      <c r="X246" s="862">
        <f t="shared" ref="X246" si="1517">IF(H246=H212,0,1)</f>
        <v>0</v>
      </c>
      <c r="Y246" s="862">
        <f t="shared" ref="Y246" si="1518">IF(I246=I212,0,1)</f>
        <v>0</v>
      </c>
      <c r="Z246" s="862">
        <f t="shared" ref="Z246" si="1519">IF(J246=J212,0,1)</f>
        <v>0</v>
      </c>
      <c r="AA246" s="862">
        <f t="shared" ref="AA246" si="1520">IF(K246=K212,0,1)</f>
        <v>0</v>
      </c>
      <c r="AB246" s="862">
        <f t="shared" ref="AB246" si="1521">IF(L246=L212,0,1)</f>
        <v>0</v>
      </c>
      <c r="AC246" s="862">
        <f t="shared" ref="AC246" si="1522">IF(M246=M212,0,1)</f>
        <v>0</v>
      </c>
      <c r="AD246" s="862">
        <f t="shared" ref="AD246" si="1523">IF(N246=N212,0,1)</f>
        <v>0</v>
      </c>
      <c r="AE246" s="862">
        <f t="shared" ref="AE246" si="1524">IF(O246=O212,0,1)</f>
        <v>1</v>
      </c>
      <c r="AF246" s="862">
        <f t="shared" ref="AF246" si="1525">IF(P246=P212,0,1)</f>
        <v>1</v>
      </c>
      <c r="AG246" s="862">
        <f t="shared" ref="AG246" si="1526">IF(Q246=Q212,0,1)</f>
        <v>0</v>
      </c>
      <c r="AH246" s="862">
        <f t="shared" ref="AH246" si="1527">IF(R246=R212,0,1)</f>
        <v>0</v>
      </c>
      <c r="AI246" s="862">
        <f t="shared" ref="AI246" si="1528">IF(S246=S212,0,1)</f>
        <v>0</v>
      </c>
      <c r="AJ246" s="862">
        <f t="shared" ref="AJ246" si="1529">IF(T246=T212,0,1)</f>
        <v>1</v>
      </c>
      <c r="AK246" s="862">
        <f t="shared" ref="AK246" si="1530">IF(U246=U212,0,1)</f>
        <v>0</v>
      </c>
    </row>
    <row r="247" spans="1:37" hidden="1">
      <c r="A247" s="871"/>
      <c r="B247" s="846"/>
      <c r="C247" s="865"/>
      <c r="D247" s="404" t="s">
        <v>22</v>
      </c>
      <c r="E247" s="866"/>
      <c r="F247" s="863"/>
      <c r="G247" s="863"/>
      <c r="H247" s="863"/>
      <c r="I247" s="863"/>
      <c r="J247" s="863"/>
      <c r="K247" s="863"/>
      <c r="L247" s="863"/>
      <c r="M247" s="863"/>
      <c r="N247" s="863"/>
      <c r="O247" s="863"/>
      <c r="P247" s="863"/>
      <c r="Q247" s="863"/>
      <c r="R247" s="863"/>
      <c r="S247" s="863"/>
      <c r="T247" s="863"/>
      <c r="U247" s="863"/>
      <c r="V247" s="863"/>
      <c r="W247" s="863"/>
      <c r="X247" s="863"/>
      <c r="Y247" s="863"/>
      <c r="Z247" s="863"/>
      <c r="AA247" s="863"/>
      <c r="AB247" s="863"/>
      <c r="AC247" s="863"/>
      <c r="AD247" s="863"/>
      <c r="AE247" s="863"/>
      <c r="AF247" s="863"/>
      <c r="AG247" s="863"/>
      <c r="AH247" s="863"/>
      <c r="AI247" s="863"/>
      <c r="AJ247" s="863"/>
      <c r="AK247" s="863"/>
    </row>
    <row r="248" spans="1:37" hidden="1">
      <c r="A248" s="871"/>
      <c r="B248" s="847" t="s">
        <v>23</v>
      </c>
      <c r="C248" s="864" t="s">
        <v>20</v>
      </c>
      <c r="D248" s="403" t="s">
        <v>21</v>
      </c>
      <c r="E248" s="866"/>
      <c r="F248" s="867"/>
      <c r="G248" s="862">
        <v>0.79</v>
      </c>
      <c r="H248" s="862">
        <v>0.71</v>
      </c>
      <c r="I248" s="862">
        <v>0.64</v>
      </c>
      <c r="J248" s="862">
        <v>0.6</v>
      </c>
      <c r="K248" s="862">
        <v>0.56999999999999995</v>
      </c>
      <c r="L248" s="862">
        <v>0.55000000000000004</v>
      </c>
      <c r="M248" s="862">
        <v>0.54</v>
      </c>
      <c r="N248" s="862">
        <v>0.53</v>
      </c>
      <c r="O248" s="862">
        <v>0.52</v>
      </c>
      <c r="P248" s="862">
        <v>0.5</v>
      </c>
      <c r="Q248" s="862">
        <v>0.49</v>
      </c>
      <c r="R248" s="862">
        <v>0.48</v>
      </c>
      <c r="S248" s="862">
        <v>0.48</v>
      </c>
      <c r="T248" s="862">
        <v>0.47</v>
      </c>
      <c r="U248" s="862">
        <v>0.47</v>
      </c>
      <c r="V248" s="862">
        <f>IF(F248=F214,0,1)</f>
        <v>0</v>
      </c>
      <c r="W248" s="862">
        <f t="shared" ref="W248" si="1531">IF(G248=G214,0,1)</f>
        <v>0</v>
      </c>
      <c r="X248" s="862">
        <f t="shared" ref="X248" si="1532">IF(H248=H214,0,1)</f>
        <v>0</v>
      </c>
      <c r="Y248" s="862">
        <f t="shared" ref="Y248" si="1533">IF(I248=I214,0,1)</f>
        <v>0</v>
      </c>
      <c r="Z248" s="862">
        <f t="shared" ref="Z248" si="1534">IF(J248=J214,0,1)</f>
        <v>0</v>
      </c>
      <c r="AA248" s="862">
        <f t="shared" ref="AA248" si="1535">IF(K248=K214,0,1)</f>
        <v>0</v>
      </c>
      <c r="AB248" s="862">
        <f t="shared" ref="AB248" si="1536">IF(L248=L214,0,1)</f>
        <v>0</v>
      </c>
      <c r="AC248" s="862">
        <f t="shared" ref="AC248" si="1537">IF(M248=M214,0,1)</f>
        <v>0</v>
      </c>
      <c r="AD248" s="862">
        <f t="shared" ref="AD248" si="1538">IF(N248=N214,0,1)</f>
        <v>1</v>
      </c>
      <c r="AE248" s="862">
        <f t="shared" ref="AE248" si="1539">IF(O248=O214,0,1)</f>
        <v>1</v>
      </c>
      <c r="AF248" s="862">
        <f t="shared" ref="AF248" si="1540">IF(P248=P214,0,1)</f>
        <v>0</v>
      </c>
      <c r="AG248" s="862">
        <f t="shared" ref="AG248" si="1541">IF(Q248=Q214,0,1)</f>
        <v>0</v>
      </c>
      <c r="AH248" s="862">
        <f t="shared" ref="AH248" si="1542">IF(R248=R214,0,1)</f>
        <v>0</v>
      </c>
      <c r="AI248" s="862">
        <f t="shared" ref="AI248" si="1543">IF(S248=S214,0,1)</f>
        <v>1</v>
      </c>
      <c r="AJ248" s="862">
        <f t="shared" ref="AJ248" si="1544">IF(T248=T214,0,1)</f>
        <v>0</v>
      </c>
      <c r="AK248" s="862">
        <f t="shared" ref="AK248" si="1545">IF(U248=U214,0,1)</f>
        <v>1</v>
      </c>
    </row>
    <row r="249" spans="1:37" hidden="1">
      <c r="A249" s="871"/>
      <c r="B249" s="846"/>
      <c r="C249" s="865"/>
      <c r="D249" s="404" t="s">
        <v>22</v>
      </c>
      <c r="E249" s="866"/>
      <c r="F249" s="867"/>
      <c r="G249" s="863"/>
      <c r="H249" s="863"/>
      <c r="I249" s="863"/>
      <c r="J249" s="863"/>
      <c r="K249" s="863"/>
      <c r="L249" s="863"/>
      <c r="M249" s="863"/>
      <c r="N249" s="863"/>
      <c r="O249" s="863"/>
      <c r="P249" s="863"/>
      <c r="Q249" s="863"/>
      <c r="R249" s="863"/>
      <c r="S249" s="863"/>
      <c r="T249" s="863"/>
      <c r="U249" s="863"/>
      <c r="V249" s="863"/>
      <c r="W249" s="863"/>
      <c r="X249" s="863"/>
      <c r="Y249" s="863"/>
      <c r="Z249" s="863"/>
      <c r="AA249" s="863"/>
      <c r="AB249" s="863"/>
      <c r="AC249" s="863"/>
      <c r="AD249" s="863"/>
      <c r="AE249" s="863"/>
      <c r="AF249" s="863"/>
      <c r="AG249" s="863"/>
      <c r="AH249" s="863"/>
      <c r="AI249" s="863"/>
      <c r="AJ249" s="863"/>
      <c r="AK249" s="863"/>
    </row>
    <row r="250" spans="1:37" hidden="1">
      <c r="A250" s="871"/>
      <c r="B250" s="847" t="s">
        <v>24</v>
      </c>
      <c r="C250" s="864" t="s">
        <v>20</v>
      </c>
      <c r="D250" s="403" t="s">
        <v>21</v>
      </c>
      <c r="E250" s="866"/>
      <c r="F250" s="867"/>
      <c r="G250" s="867"/>
      <c r="H250" s="862">
        <v>0.9</v>
      </c>
      <c r="I250" s="862">
        <v>0.81</v>
      </c>
      <c r="J250" s="862">
        <v>0.75</v>
      </c>
      <c r="K250" s="862">
        <v>0.72</v>
      </c>
      <c r="L250" s="862">
        <v>0.7</v>
      </c>
      <c r="M250" s="862">
        <v>0.68</v>
      </c>
      <c r="N250" s="862">
        <v>0.67</v>
      </c>
      <c r="O250" s="862">
        <v>0.65</v>
      </c>
      <c r="P250" s="862">
        <v>0.63</v>
      </c>
      <c r="Q250" s="862">
        <v>0.62</v>
      </c>
      <c r="R250" s="862">
        <v>0.61</v>
      </c>
      <c r="S250" s="862">
        <v>0.6</v>
      </c>
      <c r="T250" s="862">
        <v>0.6</v>
      </c>
      <c r="U250" s="862">
        <v>0.59</v>
      </c>
      <c r="V250" s="862">
        <f>IF(F250=F216,0,1)</f>
        <v>0</v>
      </c>
      <c r="W250" s="862">
        <f t="shared" ref="W250" si="1546">IF(G250=G216,0,1)</f>
        <v>0</v>
      </c>
      <c r="X250" s="862">
        <f t="shared" ref="X250" si="1547">IF(H250=H216,0,1)</f>
        <v>0</v>
      </c>
      <c r="Y250" s="862">
        <f t="shared" ref="Y250" si="1548">IF(I250=I216,0,1)</f>
        <v>0</v>
      </c>
      <c r="Z250" s="862">
        <f t="shared" ref="Z250" si="1549">IF(J250=J216,0,1)</f>
        <v>0</v>
      </c>
      <c r="AA250" s="862">
        <f t="shared" ref="AA250" si="1550">IF(K250=K216,0,1)</f>
        <v>0</v>
      </c>
      <c r="AB250" s="862">
        <f t="shared" ref="AB250" si="1551">IF(L250=L216,0,1)</f>
        <v>0</v>
      </c>
      <c r="AC250" s="862">
        <f t="shared" ref="AC250" si="1552">IF(M250=M216,0,1)</f>
        <v>0</v>
      </c>
      <c r="AD250" s="862">
        <f t="shared" ref="AD250" si="1553">IF(N250=N216,0,1)</f>
        <v>1</v>
      </c>
      <c r="AE250" s="862">
        <f t="shared" ref="AE250" si="1554">IF(O250=O216,0,1)</f>
        <v>0</v>
      </c>
      <c r="AF250" s="862">
        <f t="shared" ref="AF250" si="1555">IF(P250=P216,0,1)</f>
        <v>0</v>
      </c>
      <c r="AG250" s="862">
        <f t="shared" ref="AG250" si="1556">IF(Q250=Q216,0,1)</f>
        <v>1</v>
      </c>
      <c r="AH250" s="862">
        <f t="shared" ref="AH250" si="1557">IF(R250=R216,0,1)</f>
        <v>1</v>
      </c>
      <c r="AI250" s="862">
        <f t="shared" ref="AI250" si="1558">IF(S250=S216,0,1)</f>
        <v>0</v>
      </c>
      <c r="AJ250" s="862">
        <f t="shared" ref="AJ250" si="1559">IF(T250=T216,0,1)</f>
        <v>1</v>
      </c>
      <c r="AK250" s="862">
        <f t="shared" ref="AK250" si="1560">IF(U250=U216,0,1)</f>
        <v>1</v>
      </c>
    </row>
    <row r="251" spans="1:37" hidden="1">
      <c r="A251" s="871"/>
      <c r="B251" s="846"/>
      <c r="C251" s="865"/>
      <c r="D251" s="404" t="s">
        <v>22</v>
      </c>
      <c r="E251" s="866"/>
      <c r="F251" s="867"/>
      <c r="G251" s="867"/>
      <c r="H251" s="863"/>
      <c r="I251" s="863"/>
      <c r="J251" s="863"/>
      <c r="K251" s="863"/>
      <c r="L251" s="863"/>
      <c r="M251" s="863"/>
      <c r="N251" s="863"/>
      <c r="O251" s="863"/>
      <c r="P251" s="863"/>
      <c r="Q251" s="863"/>
      <c r="R251" s="863"/>
      <c r="S251" s="863"/>
      <c r="T251" s="863"/>
      <c r="U251" s="863"/>
      <c r="V251" s="863"/>
      <c r="W251" s="863"/>
      <c r="X251" s="863"/>
      <c r="Y251" s="863"/>
      <c r="Z251" s="863"/>
      <c r="AA251" s="863"/>
      <c r="AB251" s="863"/>
      <c r="AC251" s="863"/>
      <c r="AD251" s="863"/>
      <c r="AE251" s="863"/>
      <c r="AF251" s="863"/>
      <c r="AG251" s="863"/>
      <c r="AH251" s="863"/>
      <c r="AI251" s="863"/>
      <c r="AJ251" s="863"/>
      <c r="AK251" s="863"/>
    </row>
    <row r="252" spans="1:37" hidden="1">
      <c r="A252" s="871"/>
      <c r="B252" s="847" t="s">
        <v>25</v>
      </c>
      <c r="C252" s="864" t="s">
        <v>20</v>
      </c>
      <c r="D252" s="403" t="s">
        <v>21</v>
      </c>
      <c r="E252" s="866"/>
      <c r="F252" s="867"/>
      <c r="G252" s="867"/>
      <c r="H252" s="867"/>
      <c r="I252" s="862">
        <v>0.9</v>
      </c>
      <c r="J252" s="862">
        <v>0.84</v>
      </c>
      <c r="K252" s="862">
        <v>0.8</v>
      </c>
      <c r="L252" s="862">
        <v>0.78</v>
      </c>
      <c r="M252" s="862">
        <v>0.76</v>
      </c>
      <c r="N252" s="862">
        <v>0.74</v>
      </c>
      <c r="O252" s="862">
        <v>0.73</v>
      </c>
      <c r="P252" s="862">
        <v>0.7</v>
      </c>
      <c r="Q252" s="862">
        <v>0.69</v>
      </c>
      <c r="R252" s="862">
        <v>0.68</v>
      </c>
      <c r="S252" s="862">
        <v>0.67</v>
      </c>
      <c r="T252" s="862">
        <v>0.66</v>
      </c>
      <c r="U252" s="862">
        <v>0.66</v>
      </c>
      <c r="V252" s="862">
        <f>IF(F252=F218,0,1)</f>
        <v>0</v>
      </c>
      <c r="W252" s="862">
        <f t="shared" ref="W252" si="1561">IF(G252=G218,0,1)</f>
        <v>0</v>
      </c>
      <c r="X252" s="862">
        <f t="shared" ref="X252" si="1562">IF(H252=H218,0,1)</f>
        <v>0</v>
      </c>
      <c r="Y252" s="862">
        <f t="shared" ref="Y252" si="1563">IF(I252=I218,0,1)</f>
        <v>0</v>
      </c>
      <c r="Z252" s="862">
        <f t="shared" ref="Z252" si="1564">IF(J252=J218,0,1)</f>
        <v>0</v>
      </c>
      <c r="AA252" s="862">
        <f t="shared" ref="AA252" si="1565">IF(K252=K218,0,1)</f>
        <v>0</v>
      </c>
      <c r="AB252" s="862">
        <f t="shared" ref="AB252" si="1566">IF(L252=L218,0,1)</f>
        <v>0</v>
      </c>
      <c r="AC252" s="862">
        <f t="shared" ref="AC252" si="1567">IF(M252=M218,0,1)</f>
        <v>0</v>
      </c>
      <c r="AD252" s="862">
        <f t="shared" ref="AD252" si="1568">IF(N252=N218,0,1)</f>
        <v>1</v>
      </c>
      <c r="AE252" s="862">
        <f t="shared" ref="AE252" si="1569">IF(O252=O218,0,1)</f>
        <v>1</v>
      </c>
      <c r="AF252" s="862">
        <f t="shared" ref="AF252" si="1570">IF(P252=P218,0,1)</f>
        <v>0</v>
      </c>
      <c r="AG252" s="862">
        <f t="shared" ref="AG252" si="1571">IF(Q252=Q218,0,1)</f>
        <v>1</v>
      </c>
      <c r="AH252" s="862">
        <f t="shared" ref="AH252" si="1572">IF(R252=R218,0,1)</f>
        <v>1</v>
      </c>
      <c r="AI252" s="862">
        <f t="shared" ref="AI252" si="1573">IF(S252=S218,0,1)</f>
        <v>1</v>
      </c>
      <c r="AJ252" s="862">
        <f t="shared" ref="AJ252" si="1574">IF(T252=T218,0,1)</f>
        <v>0</v>
      </c>
      <c r="AK252" s="862">
        <f t="shared" ref="AK252" si="1575">IF(U252=U218,0,1)</f>
        <v>1</v>
      </c>
    </row>
    <row r="253" spans="1:37" hidden="1">
      <c r="A253" s="871"/>
      <c r="B253" s="846"/>
      <c r="C253" s="865"/>
      <c r="D253" s="404" t="s">
        <v>22</v>
      </c>
      <c r="E253" s="866"/>
      <c r="F253" s="867"/>
      <c r="G253" s="867"/>
      <c r="H253" s="867"/>
      <c r="I253" s="863"/>
      <c r="J253" s="863"/>
      <c r="K253" s="863"/>
      <c r="L253" s="863"/>
      <c r="M253" s="863"/>
      <c r="N253" s="863"/>
      <c r="O253" s="863"/>
      <c r="P253" s="863"/>
      <c r="Q253" s="863"/>
      <c r="R253" s="863"/>
      <c r="S253" s="863"/>
      <c r="T253" s="863"/>
      <c r="U253" s="863"/>
      <c r="V253" s="863"/>
      <c r="W253" s="863"/>
      <c r="X253" s="863"/>
      <c r="Y253" s="863"/>
      <c r="Z253" s="863"/>
      <c r="AA253" s="863"/>
      <c r="AB253" s="863"/>
      <c r="AC253" s="863"/>
      <c r="AD253" s="863"/>
      <c r="AE253" s="863"/>
      <c r="AF253" s="863"/>
      <c r="AG253" s="863"/>
      <c r="AH253" s="863"/>
      <c r="AI253" s="863"/>
      <c r="AJ253" s="863"/>
      <c r="AK253" s="863"/>
    </row>
    <row r="254" spans="1:37" hidden="1">
      <c r="A254" s="871"/>
      <c r="B254" s="847" t="s">
        <v>26</v>
      </c>
      <c r="C254" s="864" t="s">
        <v>20</v>
      </c>
      <c r="D254" s="403" t="s">
        <v>21</v>
      </c>
      <c r="E254" s="866"/>
      <c r="F254" s="867"/>
      <c r="G254" s="867"/>
      <c r="H254" s="867"/>
      <c r="I254" s="867"/>
      <c r="J254" s="862">
        <v>0.93</v>
      </c>
      <c r="K254" s="862">
        <v>0.88</v>
      </c>
      <c r="L254" s="862">
        <v>0.87</v>
      </c>
      <c r="M254" s="862">
        <v>0.84</v>
      </c>
      <c r="N254" s="862">
        <v>0.82</v>
      </c>
      <c r="O254" s="862">
        <v>0.81</v>
      </c>
      <c r="P254" s="862">
        <v>0.78</v>
      </c>
      <c r="Q254" s="862">
        <v>0.77</v>
      </c>
      <c r="R254" s="862">
        <v>0.75</v>
      </c>
      <c r="S254" s="862">
        <v>0.74</v>
      </c>
      <c r="T254" s="862">
        <v>0.74</v>
      </c>
      <c r="U254" s="862">
        <v>0.73</v>
      </c>
      <c r="V254" s="862">
        <f>IF(F254=F220,0,1)</f>
        <v>0</v>
      </c>
      <c r="W254" s="862">
        <f t="shared" ref="W254" si="1576">IF(G254=G220,0,1)</f>
        <v>0</v>
      </c>
      <c r="X254" s="862">
        <f t="shared" ref="X254" si="1577">IF(H254=H220,0,1)</f>
        <v>0</v>
      </c>
      <c r="Y254" s="862">
        <f t="shared" ref="Y254" si="1578">IF(I254=I220,0,1)</f>
        <v>0</v>
      </c>
      <c r="Z254" s="862">
        <f t="shared" ref="Z254" si="1579">IF(J254=J220,0,1)</f>
        <v>0</v>
      </c>
      <c r="AA254" s="862">
        <f t="shared" ref="AA254" si="1580">IF(K254=K220,0,1)</f>
        <v>0</v>
      </c>
      <c r="AB254" s="862">
        <f t="shared" ref="AB254" si="1581">IF(L254=L220,0,1)</f>
        <v>0</v>
      </c>
      <c r="AC254" s="862">
        <f t="shared" ref="AC254" si="1582">IF(M254=M220,0,1)</f>
        <v>0</v>
      </c>
      <c r="AD254" s="862">
        <f t="shared" ref="AD254" si="1583">IF(N254=N220,0,1)</f>
        <v>1</v>
      </c>
      <c r="AE254" s="862">
        <f t="shared" ref="AE254" si="1584">IF(O254=O220,0,1)</f>
        <v>1</v>
      </c>
      <c r="AF254" s="862">
        <f t="shared" ref="AF254" si="1585">IF(P254=P220,0,1)</f>
        <v>1</v>
      </c>
      <c r="AG254" s="862">
        <f t="shared" ref="AG254" si="1586">IF(Q254=Q220,0,1)</f>
        <v>1</v>
      </c>
      <c r="AH254" s="862">
        <f t="shared" ref="AH254" si="1587">IF(R254=R220,0,1)</f>
        <v>1</v>
      </c>
      <c r="AI254" s="862">
        <f t="shared" ref="AI254" si="1588">IF(S254=S220,0,1)</f>
        <v>0</v>
      </c>
      <c r="AJ254" s="862">
        <f t="shared" ref="AJ254" si="1589">IF(T254=T220,0,1)</f>
        <v>1</v>
      </c>
      <c r="AK254" s="862">
        <f t="shared" ref="AK254" si="1590">IF(U254=U220,0,1)</f>
        <v>1</v>
      </c>
    </row>
    <row r="255" spans="1:37" hidden="1">
      <c r="A255" s="871"/>
      <c r="B255" s="846"/>
      <c r="C255" s="865"/>
      <c r="D255" s="404" t="s">
        <v>22</v>
      </c>
      <c r="E255" s="866"/>
      <c r="F255" s="867"/>
      <c r="G255" s="867"/>
      <c r="H255" s="867"/>
      <c r="I255" s="867"/>
      <c r="J255" s="863"/>
      <c r="K255" s="863"/>
      <c r="L255" s="863"/>
      <c r="M255" s="863"/>
      <c r="N255" s="863"/>
      <c r="O255" s="863"/>
      <c r="P255" s="863"/>
      <c r="Q255" s="863"/>
      <c r="R255" s="863"/>
      <c r="S255" s="863"/>
      <c r="T255" s="863"/>
      <c r="U255" s="863"/>
      <c r="V255" s="863"/>
      <c r="W255" s="863"/>
      <c r="X255" s="863"/>
      <c r="Y255" s="863"/>
      <c r="Z255" s="863"/>
      <c r="AA255" s="863"/>
      <c r="AB255" s="863"/>
      <c r="AC255" s="863"/>
      <c r="AD255" s="863"/>
      <c r="AE255" s="863"/>
      <c r="AF255" s="863"/>
      <c r="AG255" s="863"/>
      <c r="AH255" s="863"/>
      <c r="AI255" s="863"/>
      <c r="AJ255" s="863"/>
      <c r="AK255" s="863"/>
    </row>
    <row r="256" spans="1:37" hidden="1">
      <c r="A256" s="871"/>
      <c r="B256" s="847" t="s">
        <v>27</v>
      </c>
      <c r="C256" s="864" t="s">
        <v>20</v>
      </c>
      <c r="D256" s="403" t="s">
        <v>21</v>
      </c>
      <c r="E256" s="866"/>
      <c r="F256" s="867"/>
      <c r="G256" s="867"/>
      <c r="H256" s="867"/>
      <c r="I256" s="867"/>
      <c r="J256" s="867"/>
      <c r="K256" s="862">
        <v>0.95</v>
      </c>
      <c r="L256" s="862">
        <v>0.93</v>
      </c>
      <c r="M256" s="862">
        <v>0.9</v>
      </c>
      <c r="N256" s="862">
        <v>0.89</v>
      </c>
      <c r="O256" s="862">
        <v>0.87</v>
      </c>
      <c r="P256" s="862">
        <v>0.84</v>
      </c>
      <c r="Q256" s="862">
        <v>0.82</v>
      </c>
      <c r="R256" s="862">
        <v>0.81</v>
      </c>
      <c r="S256" s="862">
        <v>0.8</v>
      </c>
      <c r="T256" s="862">
        <v>0.79</v>
      </c>
      <c r="U256" s="862">
        <v>0.78</v>
      </c>
      <c r="V256" s="862">
        <f>IF(F256=F222,0,1)</f>
        <v>0</v>
      </c>
      <c r="W256" s="862">
        <f t="shared" ref="W256" si="1591">IF(G256=G222,0,1)</f>
        <v>0</v>
      </c>
      <c r="X256" s="862">
        <f t="shared" ref="X256" si="1592">IF(H256=H222,0,1)</f>
        <v>0</v>
      </c>
      <c r="Y256" s="862">
        <f t="shared" ref="Y256" si="1593">IF(I256=I222,0,1)</f>
        <v>0</v>
      </c>
      <c r="Z256" s="862">
        <f t="shared" ref="Z256" si="1594">IF(J256=J222,0,1)</f>
        <v>0</v>
      </c>
      <c r="AA256" s="862">
        <f t="shared" ref="AA256" si="1595">IF(K256=K222,0,1)</f>
        <v>0</v>
      </c>
      <c r="AB256" s="862">
        <f t="shared" ref="AB256" si="1596">IF(L256=L222,0,1)</f>
        <v>0</v>
      </c>
      <c r="AC256" s="862">
        <f t="shared" ref="AC256" si="1597">IF(M256=M222,0,1)</f>
        <v>0</v>
      </c>
      <c r="AD256" s="862">
        <f t="shared" ref="AD256" si="1598">IF(N256=N222,0,1)</f>
        <v>1</v>
      </c>
      <c r="AE256" s="862">
        <f t="shared" ref="AE256" si="1599">IF(O256=O222,0,1)</f>
        <v>1</v>
      </c>
      <c r="AF256" s="862">
        <f t="shared" ref="AF256" si="1600">IF(P256=P222,0,1)</f>
        <v>1</v>
      </c>
      <c r="AG256" s="862">
        <f t="shared" ref="AG256" si="1601">IF(Q256=Q222,0,1)</f>
        <v>0</v>
      </c>
      <c r="AH256" s="862">
        <f t="shared" ref="AH256" si="1602">IF(R256=R222,0,1)</f>
        <v>1</v>
      </c>
      <c r="AI256" s="862">
        <f t="shared" ref="AI256" si="1603">IF(S256=S222,0,1)</f>
        <v>1</v>
      </c>
      <c r="AJ256" s="862">
        <f t="shared" ref="AJ256" si="1604">IF(T256=T222,0,1)</f>
        <v>1</v>
      </c>
      <c r="AK256" s="862">
        <f t="shared" ref="AK256" si="1605">IF(U256=U222,0,1)</f>
        <v>0</v>
      </c>
    </row>
    <row r="257" spans="1:37" hidden="1">
      <c r="A257" s="871"/>
      <c r="B257" s="846"/>
      <c r="C257" s="865"/>
      <c r="D257" s="404" t="s">
        <v>22</v>
      </c>
      <c r="E257" s="866"/>
      <c r="F257" s="867"/>
      <c r="G257" s="867"/>
      <c r="H257" s="867"/>
      <c r="I257" s="867"/>
      <c r="J257" s="867"/>
      <c r="K257" s="863"/>
      <c r="L257" s="863"/>
      <c r="M257" s="863"/>
      <c r="N257" s="863"/>
      <c r="O257" s="863"/>
      <c r="P257" s="863"/>
      <c r="Q257" s="863"/>
      <c r="R257" s="863"/>
      <c r="S257" s="863"/>
      <c r="T257" s="863"/>
      <c r="U257" s="863"/>
      <c r="V257" s="863"/>
      <c r="W257" s="863"/>
      <c r="X257" s="863"/>
      <c r="Y257" s="863"/>
      <c r="Z257" s="863"/>
      <c r="AA257" s="863"/>
      <c r="AB257" s="863"/>
      <c r="AC257" s="863"/>
      <c r="AD257" s="863"/>
      <c r="AE257" s="863"/>
      <c r="AF257" s="863"/>
      <c r="AG257" s="863"/>
      <c r="AH257" s="863"/>
      <c r="AI257" s="863"/>
      <c r="AJ257" s="863"/>
      <c r="AK257" s="863"/>
    </row>
    <row r="258" spans="1:37" hidden="1">
      <c r="A258" s="871"/>
      <c r="B258" s="847" t="s">
        <v>28</v>
      </c>
      <c r="C258" s="864" t="s">
        <v>20</v>
      </c>
      <c r="D258" s="403" t="s">
        <v>21</v>
      </c>
      <c r="E258" s="866"/>
      <c r="F258" s="867"/>
      <c r="G258" s="867"/>
      <c r="H258" s="867"/>
      <c r="I258" s="867"/>
      <c r="J258" s="867"/>
      <c r="K258" s="867"/>
      <c r="L258" s="862">
        <v>0.98</v>
      </c>
      <c r="M258" s="862">
        <v>0.95</v>
      </c>
      <c r="N258" s="862">
        <v>0.93</v>
      </c>
      <c r="O258" s="862">
        <v>0.91</v>
      </c>
      <c r="P258" s="862">
        <v>0.89</v>
      </c>
      <c r="Q258" s="862">
        <v>0.87</v>
      </c>
      <c r="R258" s="862">
        <v>0.85</v>
      </c>
      <c r="S258" s="862">
        <v>0.84</v>
      </c>
      <c r="T258" s="862">
        <v>0.83</v>
      </c>
      <c r="U258" s="862">
        <v>0.83</v>
      </c>
      <c r="V258" s="862">
        <f>IF(F258=F224,0,1)</f>
        <v>0</v>
      </c>
      <c r="W258" s="862">
        <f t="shared" ref="W258" si="1606">IF(G258=G224,0,1)</f>
        <v>0</v>
      </c>
      <c r="X258" s="862">
        <f t="shared" ref="X258" si="1607">IF(H258=H224,0,1)</f>
        <v>0</v>
      </c>
      <c r="Y258" s="862">
        <f t="shared" ref="Y258" si="1608">IF(I258=I224,0,1)</f>
        <v>0</v>
      </c>
      <c r="Z258" s="862">
        <f t="shared" ref="Z258" si="1609">IF(J258=J224,0,1)</f>
        <v>0</v>
      </c>
      <c r="AA258" s="862">
        <f t="shared" ref="AA258" si="1610">IF(K258=K224,0,1)</f>
        <v>0</v>
      </c>
      <c r="AB258" s="862">
        <f t="shared" ref="AB258" si="1611">IF(L258=L224,0,1)</f>
        <v>0</v>
      </c>
      <c r="AC258" s="862">
        <f t="shared" ref="AC258" si="1612">IF(M258=M224,0,1)</f>
        <v>0</v>
      </c>
      <c r="AD258" s="862">
        <f t="shared" ref="AD258" si="1613">IF(N258=N224,0,1)</f>
        <v>1</v>
      </c>
      <c r="AE258" s="862">
        <f t="shared" ref="AE258" si="1614">IF(O258=O224,0,1)</f>
        <v>1</v>
      </c>
      <c r="AF258" s="862">
        <f t="shared" ref="AF258" si="1615">IF(P258=P224,0,1)</f>
        <v>1</v>
      </c>
      <c r="AG258" s="862">
        <f t="shared" ref="AG258" si="1616">IF(Q258=Q224,0,1)</f>
        <v>1</v>
      </c>
      <c r="AH258" s="862">
        <f t="shared" ref="AH258" si="1617">IF(R258=R224,0,1)</f>
        <v>1</v>
      </c>
      <c r="AI258" s="862">
        <f t="shared" ref="AI258" si="1618">IF(S258=S224,0,1)</f>
        <v>1</v>
      </c>
      <c r="AJ258" s="862">
        <f t="shared" ref="AJ258" si="1619">IF(T258=T224,0,1)</f>
        <v>0</v>
      </c>
      <c r="AK258" s="862">
        <f t="shared" ref="AK258" si="1620">IF(U258=U224,0,1)</f>
        <v>1</v>
      </c>
    </row>
    <row r="259" spans="1:37" hidden="1">
      <c r="A259" s="871"/>
      <c r="B259" s="846"/>
      <c r="C259" s="865"/>
      <c r="D259" s="404" t="s">
        <v>22</v>
      </c>
      <c r="E259" s="866"/>
      <c r="F259" s="867"/>
      <c r="G259" s="867"/>
      <c r="H259" s="867"/>
      <c r="I259" s="867"/>
      <c r="J259" s="867"/>
      <c r="K259" s="867"/>
      <c r="L259" s="863"/>
      <c r="M259" s="863"/>
      <c r="N259" s="863"/>
      <c r="O259" s="863"/>
      <c r="P259" s="863"/>
      <c r="Q259" s="863"/>
      <c r="R259" s="863"/>
      <c r="S259" s="863"/>
      <c r="T259" s="863"/>
      <c r="U259" s="863"/>
      <c r="V259" s="863"/>
      <c r="W259" s="863"/>
      <c r="X259" s="863"/>
      <c r="Y259" s="863"/>
      <c r="Z259" s="863"/>
      <c r="AA259" s="863"/>
      <c r="AB259" s="863"/>
      <c r="AC259" s="863"/>
      <c r="AD259" s="863"/>
      <c r="AE259" s="863"/>
      <c r="AF259" s="863"/>
      <c r="AG259" s="863"/>
      <c r="AH259" s="863"/>
      <c r="AI259" s="863"/>
      <c r="AJ259" s="863"/>
      <c r="AK259" s="863"/>
    </row>
    <row r="260" spans="1:37" hidden="1">
      <c r="A260" s="871"/>
      <c r="B260" s="847" t="s">
        <v>29</v>
      </c>
      <c r="C260" s="864" t="s">
        <v>20</v>
      </c>
      <c r="D260" s="403" t="s">
        <v>21</v>
      </c>
      <c r="E260" s="866"/>
      <c r="F260" s="867"/>
      <c r="G260" s="867"/>
      <c r="H260" s="867"/>
      <c r="I260" s="867"/>
      <c r="J260" s="867"/>
      <c r="K260" s="867"/>
      <c r="L260" s="867"/>
      <c r="M260" s="862">
        <v>0.97</v>
      </c>
      <c r="N260" s="862">
        <v>0.95</v>
      </c>
      <c r="O260" s="862">
        <v>0.93</v>
      </c>
      <c r="P260" s="862">
        <v>0.9</v>
      </c>
      <c r="Q260" s="862">
        <v>0.89</v>
      </c>
      <c r="R260" s="862">
        <v>0.87</v>
      </c>
      <c r="S260" s="862">
        <v>0.86</v>
      </c>
      <c r="T260" s="862">
        <v>0.85</v>
      </c>
      <c r="U260" s="862">
        <v>0.84</v>
      </c>
      <c r="V260" s="862">
        <f>IF(F260=F226,0,1)</f>
        <v>0</v>
      </c>
      <c r="W260" s="862">
        <f t="shared" ref="W260" si="1621">IF(G260=G226,0,1)</f>
        <v>0</v>
      </c>
      <c r="X260" s="862">
        <f t="shared" ref="X260" si="1622">IF(H260=H226,0,1)</f>
        <v>0</v>
      </c>
      <c r="Y260" s="862">
        <f t="shared" ref="Y260" si="1623">IF(I260=I226,0,1)</f>
        <v>0</v>
      </c>
      <c r="Z260" s="862">
        <f t="shared" ref="Z260" si="1624">IF(J260=J226,0,1)</f>
        <v>0</v>
      </c>
      <c r="AA260" s="862">
        <f t="shared" ref="AA260" si="1625">IF(K260=K226,0,1)</f>
        <v>0</v>
      </c>
      <c r="AB260" s="862">
        <f t="shared" ref="AB260" si="1626">IF(L260=L226,0,1)</f>
        <v>0</v>
      </c>
      <c r="AC260" s="862">
        <f t="shared" ref="AC260" si="1627">IF(M260=M226,0,1)</f>
        <v>0</v>
      </c>
      <c r="AD260" s="862">
        <f t="shared" ref="AD260" si="1628">IF(N260=N226,0,1)</f>
        <v>1</v>
      </c>
      <c r="AE260" s="862">
        <f t="shared" ref="AE260" si="1629">IF(O260=O226,0,1)</f>
        <v>1</v>
      </c>
      <c r="AF260" s="862">
        <f t="shared" ref="AF260" si="1630">IF(P260=P226,0,1)</f>
        <v>1</v>
      </c>
      <c r="AG260" s="862">
        <f t="shared" ref="AG260" si="1631">IF(Q260=Q226,0,1)</f>
        <v>1</v>
      </c>
      <c r="AH260" s="862">
        <f t="shared" ref="AH260" si="1632">IF(R260=R226,0,1)</f>
        <v>1</v>
      </c>
      <c r="AI260" s="862">
        <f t="shared" ref="AI260" si="1633">IF(S260=S226,0,1)</f>
        <v>1</v>
      </c>
      <c r="AJ260" s="862">
        <f t="shared" ref="AJ260" si="1634">IF(T260=T226,0,1)</f>
        <v>1</v>
      </c>
      <c r="AK260" s="862">
        <f t="shared" ref="AK260" si="1635">IF(U260=U226,0,1)</f>
        <v>1</v>
      </c>
    </row>
    <row r="261" spans="1:37" hidden="1">
      <c r="A261" s="871"/>
      <c r="B261" s="846"/>
      <c r="C261" s="865"/>
      <c r="D261" s="404" t="s">
        <v>22</v>
      </c>
      <c r="E261" s="866"/>
      <c r="F261" s="867"/>
      <c r="G261" s="867"/>
      <c r="H261" s="867"/>
      <c r="I261" s="867"/>
      <c r="J261" s="867"/>
      <c r="K261" s="867"/>
      <c r="L261" s="867"/>
      <c r="M261" s="863"/>
      <c r="N261" s="863"/>
      <c r="O261" s="863"/>
      <c r="P261" s="863"/>
      <c r="Q261" s="863"/>
      <c r="R261" s="863"/>
      <c r="S261" s="863"/>
      <c r="T261" s="863"/>
      <c r="U261" s="863"/>
      <c r="V261" s="863"/>
      <c r="W261" s="863"/>
      <c r="X261" s="863"/>
      <c r="Y261" s="863"/>
      <c r="Z261" s="863"/>
      <c r="AA261" s="863"/>
      <c r="AB261" s="863"/>
      <c r="AC261" s="863"/>
      <c r="AD261" s="863"/>
      <c r="AE261" s="863"/>
      <c r="AF261" s="863"/>
      <c r="AG261" s="863"/>
      <c r="AH261" s="863"/>
      <c r="AI261" s="863"/>
      <c r="AJ261" s="863"/>
      <c r="AK261" s="863"/>
    </row>
    <row r="262" spans="1:37" hidden="1">
      <c r="A262" s="871"/>
      <c r="B262" s="847" t="s">
        <v>30</v>
      </c>
      <c r="C262" s="864" t="s">
        <v>20</v>
      </c>
      <c r="D262" s="403" t="s">
        <v>21</v>
      </c>
      <c r="E262" s="866"/>
      <c r="F262" s="867"/>
      <c r="G262" s="867"/>
      <c r="H262" s="867"/>
      <c r="I262" s="867"/>
      <c r="J262" s="867"/>
      <c r="K262" s="867"/>
      <c r="L262" s="867"/>
      <c r="M262" s="867"/>
      <c r="N262" s="862">
        <v>0.98</v>
      </c>
      <c r="O262" s="862">
        <v>0.96</v>
      </c>
      <c r="P262" s="862">
        <v>0.93</v>
      </c>
      <c r="Q262" s="862">
        <v>0.91</v>
      </c>
      <c r="R262" s="862">
        <v>0.89</v>
      </c>
      <c r="S262" s="862">
        <v>0.89</v>
      </c>
      <c r="T262" s="862">
        <v>0.88</v>
      </c>
      <c r="U262" s="862">
        <v>0.87</v>
      </c>
      <c r="V262" s="862">
        <f>IF(F262=F228,0,1)</f>
        <v>0</v>
      </c>
      <c r="W262" s="862">
        <f t="shared" ref="W262" si="1636">IF(G262=G228,0,1)</f>
        <v>0</v>
      </c>
      <c r="X262" s="862">
        <f t="shared" ref="X262" si="1637">IF(H262=H228,0,1)</f>
        <v>0</v>
      </c>
      <c r="Y262" s="862">
        <f t="shared" ref="Y262" si="1638">IF(I262=I228,0,1)</f>
        <v>0</v>
      </c>
      <c r="Z262" s="862">
        <f t="shared" ref="Z262" si="1639">IF(J262=J228,0,1)</f>
        <v>0</v>
      </c>
      <c r="AA262" s="862">
        <f t="shared" ref="AA262" si="1640">IF(K262=K228,0,1)</f>
        <v>0</v>
      </c>
      <c r="AB262" s="862">
        <f t="shared" ref="AB262" si="1641">IF(L262=L228,0,1)</f>
        <v>0</v>
      </c>
      <c r="AC262" s="862">
        <f t="shared" ref="AC262" si="1642">IF(M262=M228,0,1)</f>
        <v>0</v>
      </c>
      <c r="AD262" s="862">
        <f t="shared" ref="AD262" si="1643">IF(N262=N228,0,1)</f>
        <v>1</v>
      </c>
      <c r="AE262" s="862">
        <f t="shared" ref="AE262" si="1644">IF(O262=O228,0,1)</f>
        <v>1</v>
      </c>
      <c r="AF262" s="862">
        <f t="shared" ref="AF262" si="1645">IF(P262=P228,0,1)</f>
        <v>1</v>
      </c>
      <c r="AG262" s="862">
        <f t="shared" ref="AG262" si="1646">IF(Q262=Q228,0,1)</f>
        <v>1</v>
      </c>
      <c r="AH262" s="862">
        <f t="shared" ref="AH262" si="1647">IF(R262=R228,0,1)</f>
        <v>0</v>
      </c>
      <c r="AI262" s="862">
        <f t="shared" ref="AI262" si="1648">IF(S262=S228,0,1)</f>
        <v>1</v>
      </c>
      <c r="AJ262" s="862">
        <f t="shared" ref="AJ262" si="1649">IF(T262=T228,0,1)</f>
        <v>1</v>
      </c>
      <c r="AK262" s="862">
        <f t="shared" ref="AK262" si="1650">IF(U262=U228,0,1)</f>
        <v>1</v>
      </c>
    </row>
    <row r="263" spans="1:37" hidden="1">
      <c r="A263" s="871"/>
      <c r="B263" s="846"/>
      <c r="C263" s="865"/>
      <c r="D263" s="404" t="s">
        <v>22</v>
      </c>
      <c r="E263" s="866"/>
      <c r="F263" s="867"/>
      <c r="G263" s="867"/>
      <c r="H263" s="867"/>
      <c r="I263" s="867"/>
      <c r="J263" s="867"/>
      <c r="K263" s="867"/>
      <c r="L263" s="867"/>
      <c r="M263" s="867"/>
      <c r="N263" s="863"/>
      <c r="O263" s="863"/>
      <c r="P263" s="863"/>
      <c r="Q263" s="863"/>
      <c r="R263" s="863"/>
      <c r="S263" s="863"/>
      <c r="T263" s="863"/>
      <c r="U263" s="863"/>
      <c r="V263" s="863"/>
      <c r="W263" s="863"/>
      <c r="X263" s="863"/>
      <c r="Y263" s="863"/>
      <c r="Z263" s="863"/>
      <c r="AA263" s="863"/>
      <c r="AB263" s="863"/>
      <c r="AC263" s="863"/>
      <c r="AD263" s="863"/>
      <c r="AE263" s="863"/>
      <c r="AF263" s="863"/>
      <c r="AG263" s="863"/>
      <c r="AH263" s="863"/>
      <c r="AI263" s="863"/>
      <c r="AJ263" s="863"/>
      <c r="AK263" s="863"/>
    </row>
    <row r="264" spans="1:37" hidden="1">
      <c r="A264" s="871"/>
      <c r="B264" s="847" t="s">
        <v>31</v>
      </c>
      <c r="C264" s="864" t="s">
        <v>20</v>
      </c>
      <c r="D264" s="403" t="s">
        <v>21</v>
      </c>
      <c r="E264" s="866"/>
      <c r="F264" s="867"/>
      <c r="G264" s="867"/>
      <c r="H264" s="867"/>
      <c r="I264" s="867"/>
      <c r="J264" s="867"/>
      <c r="K264" s="867"/>
      <c r="L264" s="867"/>
      <c r="M264" s="867"/>
      <c r="N264" s="867"/>
      <c r="O264" s="862">
        <v>0.98</v>
      </c>
      <c r="P264" s="862">
        <v>0.95</v>
      </c>
      <c r="Q264" s="862">
        <v>0.93</v>
      </c>
      <c r="R264" s="862">
        <v>0.91</v>
      </c>
      <c r="S264" s="862">
        <v>0.9</v>
      </c>
      <c r="T264" s="862">
        <v>0.89</v>
      </c>
      <c r="U264" s="862">
        <v>0.89</v>
      </c>
      <c r="V264" s="862">
        <f>IF(F264=F230,0,1)</f>
        <v>0</v>
      </c>
      <c r="W264" s="862">
        <f t="shared" ref="W264" si="1651">IF(G264=G230,0,1)</f>
        <v>0</v>
      </c>
      <c r="X264" s="862">
        <f t="shared" ref="X264" si="1652">IF(H264=H230,0,1)</f>
        <v>0</v>
      </c>
      <c r="Y264" s="862">
        <f t="shared" ref="Y264" si="1653">IF(I264=I230,0,1)</f>
        <v>0</v>
      </c>
      <c r="Z264" s="862">
        <f t="shared" ref="Z264" si="1654">IF(J264=J230,0,1)</f>
        <v>0</v>
      </c>
      <c r="AA264" s="862">
        <f t="shared" ref="AA264" si="1655">IF(K264=K230,0,1)</f>
        <v>0</v>
      </c>
      <c r="AB264" s="862">
        <f t="shared" ref="AB264" si="1656">IF(L264=L230,0,1)</f>
        <v>0</v>
      </c>
      <c r="AC264" s="862">
        <f t="shared" ref="AC264" si="1657">IF(M264=M230,0,1)</f>
        <v>0</v>
      </c>
      <c r="AD264" s="862">
        <f t="shared" ref="AD264" si="1658">IF(N264=N230,0,1)</f>
        <v>0</v>
      </c>
      <c r="AE264" s="862">
        <f t="shared" ref="AE264" si="1659">IF(O264=O230,0,1)</f>
        <v>0</v>
      </c>
      <c r="AF264" s="862">
        <f t="shared" ref="AF264" si="1660">IF(P264=P230,0,1)</f>
        <v>0</v>
      </c>
      <c r="AG264" s="862">
        <f t="shared" ref="AG264" si="1661">IF(Q264=Q230,0,1)</f>
        <v>0</v>
      </c>
      <c r="AH264" s="862">
        <f t="shared" ref="AH264" si="1662">IF(R264=R230,0,1)</f>
        <v>0</v>
      </c>
      <c r="AI264" s="862">
        <f t="shared" ref="AI264" si="1663">IF(S264=S230,0,1)</f>
        <v>0</v>
      </c>
      <c r="AJ264" s="862">
        <f t="shared" ref="AJ264" si="1664">IF(T264=T230,0,1)</f>
        <v>0</v>
      </c>
      <c r="AK264" s="862">
        <f t="shared" ref="AK264" si="1665">IF(U264=U230,0,1)</f>
        <v>0</v>
      </c>
    </row>
    <row r="265" spans="1:37" hidden="1">
      <c r="A265" s="871"/>
      <c r="B265" s="846"/>
      <c r="C265" s="865"/>
      <c r="D265" s="404" t="s">
        <v>22</v>
      </c>
      <c r="E265" s="866"/>
      <c r="F265" s="867"/>
      <c r="G265" s="867"/>
      <c r="H265" s="867"/>
      <c r="I265" s="867"/>
      <c r="J265" s="867"/>
      <c r="K265" s="867"/>
      <c r="L265" s="867"/>
      <c r="M265" s="867"/>
      <c r="N265" s="867"/>
      <c r="O265" s="863"/>
      <c r="P265" s="863"/>
      <c r="Q265" s="863"/>
      <c r="R265" s="863"/>
      <c r="S265" s="863"/>
      <c r="T265" s="863"/>
      <c r="U265" s="863"/>
      <c r="V265" s="863"/>
      <c r="W265" s="863"/>
      <c r="X265" s="863"/>
      <c r="Y265" s="863"/>
      <c r="Z265" s="863"/>
      <c r="AA265" s="863"/>
      <c r="AB265" s="863"/>
      <c r="AC265" s="863"/>
      <c r="AD265" s="863"/>
      <c r="AE265" s="863"/>
      <c r="AF265" s="863"/>
      <c r="AG265" s="863"/>
      <c r="AH265" s="863"/>
      <c r="AI265" s="863"/>
      <c r="AJ265" s="863"/>
      <c r="AK265" s="863"/>
    </row>
    <row r="266" spans="1:37" hidden="1">
      <c r="A266" s="871"/>
      <c r="B266" s="847" t="s">
        <v>32</v>
      </c>
      <c r="C266" s="864" t="s">
        <v>20</v>
      </c>
      <c r="D266" s="403" t="s">
        <v>21</v>
      </c>
      <c r="E266" s="866"/>
      <c r="F266" s="867"/>
      <c r="G266" s="867"/>
      <c r="H266" s="867"/>
      <c r="I266" s="867"/>
      <c r="J266" s="867"/>
      <c r="K266" s="867"/>
      <c r="L266" s="867"/>
      <c r="M266" s="867"/>
      <c r="N266" s="867"/>
      <c r="O266" s="867"/>
      <c r="P266" s="862">
        <v>0.97</v>
      </c>
      <c r="Q266" s="862">
        <v>0.95</v>
      </c>
      <c r="R266" s="862">
        <v>0.93</v>
      </c>
      <c r="S266" s="862">
        <v>0.92</v>
      </c>
      <c r="T266" s="862">
        <v>0.91</v>
      </c>
      <c r="U266" s="862">
        <v>0.9</v>
      </c>
      <c r="V266" s="862">
        <f>IF(F266=F232,0,1)</f>
        <v>0</v>
      </c>
      <c r="W266" s="862">
        <f t="shared" ref="W266" si="1666">IF(G266=G232,0,1)</f>
        <v>0</v>
      </c>
      <c r="X266" s="862">
        <f t="shared" ref="X266" si="1667">IF(H266=H232,0,1)</f>
        <v>0</v>
      </c>
      <c r="Y266" s="862">
        <f t="shared" ref="Y266" si="1668">IF(I266=I232,0,1)</f>
        <v>0</v>
      </c>
      <c r="Z266" s="862">
        <f t="shared" ref="Z266" si="1669">IF(J266=J232,0,1)</f>
        <v>0</v>
      </c>
      <c r="AA266" s="862">
        <f t="shared" ref="AA266" si="1670">IF(K266=K232,0,1)</f>
        <v>0</v>
      </c>
      <c r="AB266" s="862">
        <f t="shared" ref="AB266" si="1671">IF(L266=L232,0,1)</f>
        <v>0</v>
      </c>
      <c r="AC266" s="862">
        <f t="shared" ref="AC266" si="1672">IF(M266=M232,0,1)</f>
        <v>0</v>
      </c>
      <c r="AD266" s="862">
        <f t="shared" ref="AD266" si="1673">IF(N266=N232,0,1)</f>
        <v>0</v>
      </c>
      <c r="AE266" s="862">
        <f t="shared" ref="AE266" si="1674">IF(O266=O232,0,1)</f>
        <v>0</v>
      </c>
      <c r="AF266" s="862">
        <f t="shared" ref="AF266" si="1675">IF(P266=P232,0,1)</f>
        <v>0</v>
      </c>
      <c r="AG266" s="862">
        <f t="shared" ref="AG266" si="1676">IF(Q266=Q232,0,1)</f>
        <v>0</v>
      </c>
      <c r="AH266" s="862">
        <f t="shared" ref="AH266" si="1677">IF(R266=R232,0,1)</f>
        <v>0</v>
      </c>
      <c r="AI266" s="862">
        <f t="shared" ref="AI266" si="1678">IF(S266=S232,0,1)</f>
        <v>0</v>
      </c>
      <c r="AJ266" s="862">
        <f t="shared" ref="AJ266" si="1679">IF(T266=T232,0,1)</f>
        <v>0</v>
      </c>
      <c r="AK266" s="862">
        <f t="shared" ref="AK266" si="1680">IF(U266=U232,0,1)</f>
        <v>0</v>
      </c>
    </row>
    <row r="267" spans="1:37" hidden="1">
      <c r="A267" s="871"/>
      <c r="B267" s="846"/>
      <c r="C267" s="865"/>
      <c r="D267" s="404" t="s">
        <v>22</v>
      </c>
      <c r="E267" s="866"/>
      <c r="F267" s="867"/>
      <c r="G267" s="867"/>
      <c r="H267" s="867"/>
      <c r="I267" s="867"/>
      <c r="J267" s="867"/>
      <c r="K267" s="867"/>
      <c r="L267" s="867"/>
      <c r="M267" s="867"/>
      <c r="N267" s="867"/>
      <c r="O267" s="867"/>
      <c r="P267" s="863"/>
      <c r="Q267" s="863"/>
      <c r="R267" s="863"/>
      <c r="S267" s="863"/>
      <c r="T267" s="863"/>
      <c r="U267" s="863"/>
      <c r="V267" s="863"/>
      <c r="W267" s="863"/>
      <c r="X267" s="863"/>
      <c r="Y267" s="863"/>
      <c r="Z267" s="863"/>
      <c r="AA267" s="863"/>
      <c r="AB267" s="863"/>
      <c r="AC267" s="863"/>
      <c r="AD267" s="863"/>
      <c r="AE267" s="863"/>
      <c r="AF267" s="863"/>
      <c r="AG267" s="863"/>
      <c r="AH267" s="863"/>
      <c r="AI267" s="863"/>
      <c r="AJ267" s="863"/>
      <c r="AK267" s="863"/>
    </row>
    <row r="268" spans="1:37" hidden="1">
      <c r="A268" s="871"/>
      <c r="B268" s="847" t="s">
        <v>33</v>
      </c>
      <c r="C268" s="864" t="s">
        <v>20</v>
      </c>
      <c r="D268" s="403" t="s">
        <v>21</v>
      </c>
      <c r="E268" s="866"/>
      <c r="F268" s="867"/>
      <c r="G268" s="867"/>
      <c r="H268" s="867"/>
      <c r="I268" s="867"/>
      <c r="J268" s="867"/>
      <c r="K268" s="867"/>
      <c r="L268" s="867"/>
      <c r="M268" s="867"/>
      <c r="N268" s="867"/>
      <c r="O268" s="867"/>
      <c r="P268" s="867"/>
      <c r="Q268" s="862">
        <v>0.98</v>
      </c>
      <c r="R268" s="862">
        <v>0.96</v>
      </c>
      <c r="S268" s="862">
        <v>0.95</v>
      </c>
      <c r="T268" s="862">
        <v>0.94</v>
      </c>
      <c r="U268" s="862">
        <v>0.93</v>
      </c>
      <c r="V268" s="862">
        <f>IF(F268=F234,0,1)</f>
        <v>0</v>
      </c>
      <c r="W268" s="862">
        <f t="shared" ref="W268" si="1681">IF(G268=G234,0,1)</f>
        <v>0</v>
      </c>
      <c r="X268" s="862">
        <f t="shared" ref="X268" si="1682">IF(H268=H234,0,1)</f>
        <v>0</v>
      </c>
      <c r="Y268" s="862">
        <f t="shared" ref="Y268" si="1683">IF(I268=I234,0,1)</f>
        <v>0</v>
      </c>
      <c r="Z268" s="862">
        <f t="shared" ref="Z268" si="1684">IF(J268=J234,0,1)</f>
        <v>0</v>
      </c>
      <c r="AA268" s="862">
        <f t="shared" ref="AA268" si="1685">IF(K268=K234,0,1)</f>
        <v>0</v>
      </c>
      <c r="AB268" s="862">
        <f t="shared" ref="AB268" si="1686">IF(L268=L234,0,1)</f>
        <v>0</v>
      </c>
      <c r="AC268" s="862">
        <f t="shared" ref="AC268" si="1687">IF(M268=M234,0,1)</f>
        <v>0</v>
      </c>
      <c r="AD268" s="862">
        <f t="shared" ref="AD268" si="1688">IF(N268=N234,0,1)</f>
        <v>0</v>
      </c>
      <c r="AE268" s="862">
        <f t="shared" ref="AE268" si="1689">IF(O268=O234,0,1)</f>
        <v>0</v>
      </c>
      <c r="AF268" s="862">
        <f t="shared" ref="AF268" si="1690">IF(P268=P234,0,1)</f>
        <v>0</v>
      </c>
      <c r="AG268" s="862">
        <f t="shared" ref="AG268" si="1691">IF(Q268=Q234,0,1)</f>
        <v>0</v>
      </c>
      <c r="AH268" s="862">
        <f t="shared" ref="AH268" si="1692">IF(R268=R234,0,1)</f>
        <v>0</v>
      </c>
      <c r="AI268" s="862">
        <f t="shared" ref="AI268" si="1693">IF(S268=S234,0,1)</f>
        <v>0</v>
      </c>
      <c r="AJ268" s="862">
        <f t="shared" ref="AJ268" si="1694">IF(T268=T234,0,1)</f>
        <v>0</v>
      </c>
      <c r="AK268" s="862">
        <f t="shared" ref="AK268" si="1695">IF(U268=U234,0,1)</f>
        <v>0</v>
      </c>
    </row>
    <row r="269" spans="1:37" hidden="1">
      <c r="A269" s="871"/>
      <c r="B269" s="846"/>
      <c r="C269" s="865"/>
      <c r="D269" s="404" t="s">
        <v>22</v>
      </c>
      <c r="E269" s="866"/>
      <c r="F269" s="867"/>
      <c r="G269" s="867"/>
      <c r="H269" s="867"/>
      <c r="I269" s="867"/>
      <c r="J269" s="867"/>
      <c r="K269" s="867"/>
      <c r="L269" s="867"/>
      <c r="M269" s="867"/>
      <c r="N269" s="867"/>
      <c r="O269" s="867"/>
      <c r="P269" s="867"/>
      <c r="Q269" s="863"/>
      <c r="R269" s="863"/>
      <c r="S269" s="863"/>
      <c r="T269" s="863"/>
      <c r="U269" s="863"/>
      <c r="V269" s="863"/>
      <c r="W269" s="863"/>
      <c r="X269" s="863"/>
      <c r="Y269" s="863"/>
      <c r="Z269" s="863"/>
      <c r="AA269" s="863"/>
      <c r="AB269" s="863"/>
      <c r="AC269" s="863"/>
      <c r="AD269" s="863"/>
      <c r="AE269" s="863"/>
      <c r="AF269" s="863"/>
      <c r="AG269" s="863"/>
      <c r="AH269" s="863"/>
      <c r="AI269" s="863"/>
      <c r="AJ269" s="863"/>
      <c r="AK269" s="863"/>
    </row>
    <row r="270" spans="1:37" hidden="1">
      <c r="A270" s="871"/>
      <c r="B270" s="847" t="s">
        <v>34</v>
      </c>
      <c r="C270" s="864" t="s">
        <v>20</v>
      </c>
      <c r="D270" s="403" t="s">
        <v>21</v>
      </c>
      <c r="E270" s="866"/>
      <c r="F270" s="867"/>
      <c r="G270" s="867"/>
      <c r="H270" s="867"/>
      <c r="I270" s="867"/>
      <c r="J270" s="867"/>
      <c r="K270" s="867"/>
      <c r="L270" s="867"/>
      <c r="M270" s="867"/>
      <c r="N270" s="867"/>
      <c r="O270" s="867"/>
      <c r="P270" s="867"/>
      <c r="Q270" s="867"/>
      <c r="R270" s="862">
        <v>0.98</v>
      </c>
      <c r="S270" s="862">
        <v>0.97</v>
      </c>
      <c r="T270" s="862">
        <v>0.96</v>
      </c>
      <c r="U270" s="862">
        <v>0.95</v>
      </c>
      <c r="V270" s="862">
        <f>IF(F270=F236,0,1)</f>
        <v>0</v>
      </c>
      <c r="W270" s="862">
        <f t="shared" ref="W270" si="1696">IF(G270=G236,0,1)</f>
        <v>0</v>
      </c>
      <c r="X270" s="862">
        <f t="shared" ref="X270" si="1697">IF(H270=H236,0,1)</f>
        <v>0</v>
      </c>
      <c r="Y270" s="862">
        <f t="shared" ref="Y270" si="1698">IF(I270=I236,0,1)</f>
        <v>0</v>
      </c>
      <c r="Z270" s="862">
        <f t="shared" ref="Z270" si="1699">IF(J270=J236,0,1)</f>
        <v>0</v>
      </c>
      <c r="AA270" s="862">
        <f t="shared" ref="AA270" si="1700">IF(K270=K236,0,1)</f>
        <v>0</v>
      </c>
      <c r="AB270" s="862">
        <f t="shared" ref="AB270" si="1701">IF(L270=L236,0,1)</f>
        <v>0</v>
      </c>
      <c r="AC270" s="862">
        <f t="shared" ref="AC270" si="1702">IF(M270=M236,0,1)</f>
        <v>0</v>
      </c>
      <c r="AD270" s="862">
        <f t="shared" ref="AD270" si="1703">IF(N270=N236,0,1)</f>
        <v>0</v>
      </c>
      <c r="AE270" s="862">
        <f t="shared" ref="AE270" si="1704">IF(O270=O236,0,1)</f>
        <v>0</v>
      </c>
      <c r="AF270" s="862">
        <f t="shared" ref="AF270" si="1705">IF(P270=P236,0,1)</f>
        <v>0</v>
      </c>
      <c r="AG270" s="862">
        <f t="shared" ref="AG270" si="1706">IF(Q270=Q236,0,1)</f>
        <v>0</v>
      </c>
      <c r="AH270" s="862">
        <f t="shared" ref="AH270" si="1707">IF(R270=R236,0,1)</f>
        <v>0</v>
      </c>
      <c r="AI270" s="862">
        <f t="shared" ref="AI270" si="1708">IF(S270=S236,0,1)</f>
        <v>0</v>
      </c>
      <c r="AJ270" s="862">
        <f t="shared" ref="AJ270" si="1709">IF(T270=T236,0,1)</f>
        <v>0</v>
      </c>
      <c r="AK270" s="862">
        <f t="shared" ref="AK270" si="1710">IF(U270=U236,0,1)</f>
        <v>0</v>
      </c>
    </row>
    <row r="271" spans="1:37" hidden="1">
      <c r="A271" s="871"/>
      <c r="B271" s="846"/>
      <c r="C271" s="865"/>
      <c r="D271" s="404" t="s">
        <v>22</v>
      </c>
      <c r="E271" s="866"/>
      <c r="F271" s="867"/>
      <c r="G271" s="867"/>
      <c r="H271" s="867"/>
      <c r="I271" s="867"/>
      <c r="J271" s="867"/>
      <c r="K271" s="867"/>
      <c r="L271" s="867"/>
      <c r="M271" s="867"/>
      <c r="N271" s="867"/>
      <c r="O271" s="867"/>
      <c r="P271" s="867"/>
      <c r="Q271" s="867"/>
      <c r="R271" s="863"/>
      <c r="S271" s="863"/>
      <c r="T271" s="863"/>
      <c r="U271" s="863"/>
      <c r="V271" s="863"/>
      <c r="W271" s="863"/>
      <c r="X271" s="863"/>
      <c r="Y271" s="863"/>
      <c r="Z271" s="863"/>
      <c r="AA271" s="863"/>
      <c r="AB271" s="863"/>
      <c r="AC271" s="863"/>
      <c r="AD271" s="863"/>
      <c r="AE271" s="863"/>
      <c r="AF271" s="863"/>
      <c r="AG271" s="863"/>
      <c r="AH271" s="863"/>
      <c r="AI271" s="863"/>
      <c r="AJ271" s="863"/>
      <c r="AK271" s="863"/>
    </row>
    <row r="272" spans="1:37" hidden="1">
      <c r="A272" s="871"/>
      <c r="B272" s="847" t="s">
        <v>35</v>
      </c>
      <c r="C272" s="864" t="s">
        <v>20</v>
      </c>
      <c r="D272" s="403" t="s">
        <v>21</v>
      </c>
      <c r="E272" s="866"/>
      <c r="F272" s="867"/>
      <c r="G272" s="867"/>
      <c r="H272" s="867"/>
      <c r="I272" s="867"/>
      <c r="J272" s="867"/>
      <c r="K272" s="867"/>
      <c r="L272" s="867"/>
      <c r="M272" s="867"/>
      <c r="N272" s="867"/>
      <c r="O272" s="867"/>
      <c r="P272" s="867"/>
      <c r="Q272" s="867"/>
      <c r="R272" s="867"/>
      <c r="S272" s="862">
        <v>0.99</v>
      </c>
      <c r="T272" s="862">
        <v>0.98</v>
      </c>
      <c r="U272" s="862">
        <v>0.97</v>
      </c>
      <c r="V272" s="862">
        <f>IF(F272=F238,0,1)</f>
        <v>0</v>
      </c>
      <c r="W272" s="862">
        <f t="shared" ref="W272" si="1711">IF(G272=G238,0,1)</f>
        <v>0</v>
      </c>
      <c r="X272" s="862">
        <f t="shared" ref="X272" si="1712">IF(H272=H238,0,1)</f>
        <v>0</v>
      </c>
      <c r="Y272" s="862">
        <f t="shared" ref="Y272" si="1713">IF(I272=I238,0,1)</f>
        <v>0</v>
      </c>
      <c r="Z272" s="862">
        <f t="shared" ref="Z272" si="1714">IF(J272=J238,0,1)</f>
        <v>0</v>
      </c>
      <c r="AA272" s="862">
        <f t="shared" ref="AA272" si="1715">IF(K272=K238,0,1)</f>
        <v>0</v>
      </c>
      <c r="AB272" s="862">
        <f t="shared" ref="AB272" si="1716">IF(L272=L238,0,1)</f>
        <v>0</v>
      </c>
      <c r="AC272" s="862">
        <f t="shared" ref="AC272" si="1717">IF(M272=M238,0,1)</f>
        <v>0</v>
      </c>
      <c r="AD272" s="862">
        <f t="shared" ref="AD272" si="1718">IF(N272=N238,0,1)</f>
        <v>0</v>
      </c>
      <c r="AE272" s="862">
        <f t="shared" ref="AE272" si="1719">IF(O272=O238,0,1)</f>
        <v>0</v>
      </c>
      <c r="AF272" s="862">
        <f t="shared" ref="AF272" si="1720">IF(P272=P238,0,1)</f>
        <v>0</v>
      </c>
      <c r="AG272" s="862">
        <f t="shared" ref="AG272" si="1721">IF(Q272=Q238,0,1)</f>
        <v>0</v>
      </c>
      <c r="AH272" s="862">
        <f t="shared" ref="AH272" si="1722">IF(R272=R238,0,1)</f>
        <v>0</v>
      </c>
      <c r="AI272" s="862">
        <f t="shared" ref="AI272" si="1723">IF(S272=S238,0,1)</f>
        <v>0</v>
      </c>
      <c r="AJ272" s="862">
        <f t="shared" ref="AJ272" si="1724">IF(T272=T238,0,1)</f>
        <v>0</v>
      </c>
      <c r="AK272" s="862">
        <f t="shared" ref="AK272" si="1725">IF(U272=U238,0,1)</f>
        <v>0</v>
      </c>
    </row>
    <row r="273" spans="1:37" hidden="1">
      <c r="A273" s="871"/>
      <c r="B273" s="846"/>
      <c r="C273" s="865"/>
      <c r="D273" s="404" t="s">
        <v>22</v>
      </c>
      <c r="E273" s="866"/>
      <c r="F273" s="867"/>
      <c r="G273" s="867"/>
      <c r="H273" s="867"/>
      <c r="I273" s="867"/>
      <c r="J273" s="867"/>
      <c r="K273" s="867"/>
      <c r="L273" s="867"/>
      <c r="M273" s="867"/>
      <c r="N273" s="867"/>
      <c r="O273" s="867"/>
      <c r="P273" s="867"/>
      <c r="Q273" s="867"/>
      <c r="R273" s="867"/>
      <c r="S273" s="863"/>
      <c r="T273" s="863"/>
      <c r="U273" s="863"/>
      <c r="V273" s="863"/>
      <c r="W273" s="863"/>
      <c r="X273" s="863"/>
      <c r="Y273" s="863"/>
      <c r="Z273" s="863"/>
      <c r="AA273" s="863"/>
      <c r="AB273" s="863"/>
      <c r="AC273" s="863"/>
      <c r="AD273" s="863"/>
      <c r="AE273" s="863"/>
      <c r="AF273" s="863"/>
      <c r="AG273" s="863"/>
      <c r="AH273" s="863"/>
      <c r="AI273" s="863"/>
      <c r="AJ273" s="863"/>
      <c r="AK273" s="863"/>
    </row>
    <row r="274" spans="1:37" hidden="1">
      <c r="A274" s="871"/>
      <c r="B274" s="847" t="s">
        <v>36</v>
      </c>
      <c r="C274" s="864" t="s">
        <v>20</v>
      </c>
      <c r="D274" s="403" t="s">
        <v>21</v>
      </c>
      <c r="E274" s="866"/>
      <c r="F274" s="867"/>
      <c r="G274" s="867"/>
      <c r="H274" s="867"/>
      <c r="I274" s="867"/>
      <c r="J274" s="867"/>
      <c r="K274" s="867"/>
      <c r="L274" s="867"/>
      <c r="M274" s="867"/>
      <c r="N274" s="867"/>
      <c r="O274" s="867"/>
      <c r="P274" s="867"/>
      <c r="Q274" s="867"/>
      <c r="R274" s="867"/>
      <c r="S274" s="867"/>
      <c r="T274" s="862">
        <v>0.99</v>
      </c>
      <c r="U274" s="862">
        <v>0.98</v>
      </c>
      <c r="V274" s="862">
        <f>IF(F274=F240,0,1)</f>
        <v>0</v>
      </c>
      <c r="W274" s="862">
        <f t="shared" ref="W274" si="1726">IF(G274=G240,0,1)</f>
        <v>0</v>
      </c>
      <c r="X274" s="862">
        <f t="shared" ref="X274" si="1727">IF(H274=H240,0,1)</f>
        <v>0</v>
      </c>
      <c r="Y274" s="862">
        <f t="shared" ref="Y274" si="1728">IF(I274=I240,0,1)</f>
        <v>0</v>
      </c>
      <c r="Z274" s="862">
        <f t="shared" ref="Z274" si="1729">IF(J274=J240,0,1)</f>
        <v>0</v>
      </c>
      <c r="AA274" s="862">
        <f t="shared" ref="AA274" si="1730">IF(K274=K240,0,1)</f>
        <v>0</v>
      </c>
      <c r="AB274" s="862">
        <f t="shared" ref="AB274" si="1731">IF(L274=L240,0,1)</f>
        <v>0</v>
      </c>
      <c r="AC274" s="862">
        <f t="shared" ref="AC274" si="1732">IF(M274=M240,0,1)</f>
        <v>0</v>
      </c>
      <c r="AD274" s="862">
        <f t="shared" ref="AD274" si="1733">IF(N274=N240,0,1)</f>
        <v>0</v>
      </c>
      <c r="AE274" s="862">
        <f t="shared" ref="AE274" si="1734">IF(O274=O240,0,1)</f>
        <v>0</v>
      </c>
      <c r="AF274" s="862">
        <f t="shared" ref="AF274" si="1735">IF(P274=P240,0,1)</f>
        <v>0</v>
      </c>
      <c r="AG274" s="862">
        <f t="shared" ref="AG274" si="1736">IF(Q274=Q240,0,1)</f>
        <v>0</v>
      </c>
      <c r="AH274" s="862">
        <f t="shared" ref="AH274" si="1737">IF(R274=R240,0,1)</f>
        <v>0</v>
      </c>
      <c r="AI274" s="862">
        <f t="shared" ref="AI274" si="1738">IF(S274=S240,0,1)</f>
        <v>0</v>
      </c>
      <c r="AJ274" s="862">
        <f t="shared" ref="AJ274" si="1739">IF(T274=T240,0,1)</f>
        <v>0</v>
      </c>
      <c r="AK274" s="862">
        <f t="shared" ref="AK274" si="1740">IF(U274=U240,0,1)</f>
        <v>0</v>
      </c>
    </row>
    <row r="275" spans="1:37" hidden="1">
      <c r="A275" s="871"/>
      <c r="B275" s="846"/>
      <c r="C275" s="865"/>
      <c r="D275" s="404" t="s">
        <v>22</v>
      </c>
      <c r="E275" s="866"/>
      <c r="F275" s="867"/>
      <c r="G275" s="867"/>
      <c r="H275" s="867"/>
      <c r="I275" s="867"/>
      <c r="J275" s="867"/>
      <c r="K275" s="867"/>
      <c r="L275" s="867"/>
      <c r="M275" s="867"/>
      <c r="N275" s="867"/>
      <c r="O275" s="867"/>
      <c r="P275" s="867"/>
      <c r="Q275" s="867"/>
      <c r="R275" s="867"/>
      <c r="S275" s="867"/>
      <c r="T275" s="863"/>
      <c r="U275" s="863"/>
      <c r="V275" s="863"/>
      <c r="W275" s="863"/>
      <c r="X275" s="863"/>
      <c r="Y275" s="863"/>
      <c r="Z275" s="863"/>
      <c r="AA275" s="863"/>
      <c r="AB275" s="863"/>
      <c r="AC275" s="863"/>
      <c r="AD275" s="863"/>
      <c r="AE275" s="863"/>
      <c r="AF275" s="863"/>
      <c r="AG275" s="863"/>
      <c r="AH275" s="863"/>
      <c r="AI275" s="863"/>
      <c r="AJ275" s="863"/>
      <c r="AK275" s="863"/>
    </row>
    <row r="276" spans="1:37" hidden="1">
      <c r="A276" s="871"/>
      <c r="B276" s="847" t="s">
        <v>37</v>
      </c>
      <c r="C276" s="864" t="s">
        <v>20</v>
      </c>
      <c r="D276" s="403" t="s">
        <v>21</v>
      </c>
      <c r="E276" s="866"/>
      <c r="F276" s="867"/>
      <c r="G276" s="867"/>
      <c r="H276" s="867"/>
      <c r="I276" s="867"/>
      <c r="J276" s="867"/>
      <c r="K276" s="867"/>
      <c r="L276" s="867"/>
      <c r="M276" s="867"/>
      <c r="N276" s="867"/>
      <c r="O276" s="867"/>
      <c r="P276" s="867"/>
      <c r="Q276" s="867"/>
      <c r="R276" s="867"/>
      <c r="S276" s="867"/>
      <c r="T276" s="867"/>
      <c r="U276" s="862">
        <v>0.99</v>
      </c>
      <c r="V276" s="862">
        <f>IF(F276=F242,0,1)</f>
        <v>0</v>
      </c>
      <c r="W276" s="862">
        <f t="shared" ref="W276" si="1741">IF(G276=G242,0,1)</f>
        <v>0</v>
      </c>
      <c r="X276" s="862">
        <f t="shared" ref="X276" si="1742">IF(H276=H242,0,1)</f>
        <v>0</v>
      </c>
      <c r="Y276" s="862">
        <f t="shared" ref="Y276" si="1743">IF(I276=I242,0,1)</f>
        <v>0</v>
      </c>
      <c r="Z276" s="862">
        <f t="shared" ref="Z276" si="1744">IF(J276=J242,0,1)</f>
        <v>0</v>
      </c>
      <c r="AA276" s="862">
        <f t="shared" ref="AA276" si="1745">IF(K276=K242,0,1)</f>
        <v>0</v>
      </c>
      <c r="AB276" s="862">
        <f t="shared" ref="AB276" si="1746">IF(L276=L242,0,1)</f>
        <v>0</v>
      </c>
      <c r="AC276" s="862">
        <f t="shared" ref="AC276" si="1747">IF(M276=M242,0,1)</f>
        <v>0</v>
      </c>
      <c r="AD276" s="862">
        <f t="shared" ref="AD276" si="1748">IF(N276=N242,0,1)</f>
        <v>0</v>
      </c>
      <c r="AE276" s="862">
        <f t="shared" ref="AE276" si="1749">IF(O276=O242,0,1)</f>
        <v>0</v>
      </c>
      <c r="AF276" s="862">
        <f t="shared" ref="AF276" si="1750">IF(P276=P242,0,1)</f>
        <v>0</v>
      </c>
      <c r="AG276" s="862">
        <f t="shared" ref="AG276" si="1751">IF(Q276=Q242,0,1)</f>
        <v>0</v>
      </c>
      <c r="AH276" s="862">
        <f t="shared" ref="AH276" si="1752">IF(R276=R242,0,1)</f>
        <v>0</v>
      </c>
      <c r="AI276" s="862">
        <f t="shared" ref="AI276" si="1753">IF(S276=S242,0,1)</f>
        <v>0</v>
      </c>
      <c r="AJ276" s="862">
        <f t="shared" ref="AJ276" si="1754">IF(T276=T242,0,1)</f>
        <v>0</v>
      </c>
      <c r="AK276" s="862">
        <f t="shared" ref="AK276" si="1755">IF(U276=U242,0,1)</f>
        <v>0</v>
      </c>
    </row>
    <row r="277" spans="1:37" hidden="1">
      <c r="A277" s="871"/>
      <c r="B277" s="846"/>
      <c r="C277" s="865"/>
      <c r="D277" s="404" t="s">
        <v>22</v>
      </c>
      <c r="E277" s="866"/>
      <c r="F277" s="867"/>
      <c r="G277" s="867"/>
      <c r="H277" s="867"/>
      <c r="I277" s="867"/>
      <c r="J277" s="867"/>
      <c r="K277" s="867"/>
      <c r="L277" s="867"/>
      <c r="M277" s="867"/>
      <c r="N277" s="867"/>
      <c r="O277" s="867"/>
      <c r="P277" s="867"/>
      <c r="Q277" s="867"/>
      <c r="R277" s="867"/>
      <c r="S277" s="867"/>
      <c r="T277" s="867"/>
      <c r="U277" s="863"/>
      <c r="V277" s="863"/>
      <c r="W277" s="863"/>
      <c r="X277" s="863"/>
      <c r="Y277" s="863"/>
      <c r="Z277" s="863"/>
      <c r="AA277" s="863"/>
      <c r="AB277" s="863"/>
      <c r="AC277" s="863"/>
      <c r="AD277" s="863"/>
      <c r="AE277" s="863"/>
      <c r="AF277" s="863"/>
      <c r="AG277" s="863"/>
      <c r="AH277" s="863"/>
      <c r="AI277" s="863"/>
      <c r="AJ277" s="863"/>
      <c r="AK277" s="863"/>
    </row>
    <row r="278" spans="1:37" hidden="1">
      <c r="A278" s="871"/>
      <c r="B278" s="847" t="s">
        <v>38</v>
      </c>
      <c r="C278" s="843" t="s">
        <v>20</v>
      </c>
      <c r="D278" s="403" t="s">
        <v>21</v>
      </c>
      <c r="E278" s="866"/>
      <c r="F278" s="867"/>
      <c r="G278" s="867"/>
      <c r="H278" s="867"/>
      <c r="I278" s="867"/>
      <c r="J278" s="867"/>
      <c r="K278" s="867"/>
      <c r="L278" s="867"/>
      <c r="M278" s="867"/>
      <c r="N278" s="867"/>
      <c r="O278" s="867"/>
      <c r="P278" s="867"/>
      <c r="Q278" s="867"/>
      <c r="R278" s="867"/>
      <c r="S278" s="867"/>
      <c r="T278" s="867"/>
      <c r="U278" s="869"/>
      <c r="V278" s="862">
        <f>IF(F278=F244,0,1)</f>
        <v>0</v>
      </c>
      <c r="W278" s="862">
        <f t="shared" ref="W278" si="1756">IF(G278=G244,0,1)</f>
        <v>0</v>
      </c>
      <c r="X278" s="862">
        <f t="shared" ref="X278" si="1757">IF(H278=H244,0,1)</f>
        <v>0</v>
      </c>
      <c r="Y278" s="862">
        <f t="shared" ref="Y278" si="1758">IF(I278=I244,0,1)</f>
        <v>0</v>
      </c>
      <c r="Z278" s="862">
        <f t="shared" ref="Z278" si="1759">IF(J278=J244,0,1)</f>
        <v>0</v>
      </c>
      <c r="AA278" s="862">
        <f t="shared" ref="AA278" si="1760">IF(K278=K244,0,1)</f>
        <v>0</v>
      </c>
      <c r="AB278" s="862">
        <f t="shared" ref="AB278" si="1761">IF(L278=L244,0,1)</f>
        <v>0</v>
      </c>
      <c r="AC278" s="862">
        <f t="shared" ref="AC278" si="1762">IF(M278=M244,0,1)</f>
        <v>0</v>
      </c>
      <c r="AD278" s="862">
        <f t="shared" ref="AD278" si="1763">IF(N278=N244,0,1)</f>
        <v>0</v>
      </c>
      <c r="AE278" s="862">
        <f t="shared" ref="AE278" si="1764">IF(O278=O244,0,1)</f>
        <v>0</v>
      </c>
      <c r="AF278" s="862">
        <f t="shared" ref="AF278" si="1765">IF(P278=P244,0,1)</f>
        <v>0</v>
      </c>
      <c r="AG278" s="862">
        <f t="shared" ref="AG278" si="1766">IF(Q278=Q244,0,1)</f>
        <v>0</v>
      </c>
      <c r="AH278" s="862">
        <f t="shared" ref="AH278" si="1767">IF(R278=R244,0,1)</f>
        <v>0</v>
      </c>
      <c r="AI278" s="862">
        <f t="shared" ref="AI278" si="1768">IF(S278=S244,0,1)</f>
        <v>0</v>
      </c>
      <c r="AJ278" s="862">
        <f t="shared" ref="AJ278" si="1769">IF(T278=T244,0,1)</f>
        <v>0</v>
      </c>
      <c r="AK278" s="862">
        <f t="shared" ref="AK278" si="1770">IF(U278=U244,0,1)</f>
        <v>0</v>
      </c>
    </row>
    <row r="279" spans="1:37" hidden="1">
      <c r="A279" s="846"/>
      <c r="B279" s="846"/>
      <c r="C279" s="843"/>
      <c r="D279" s="404" t="s">
        <v>22</v>
      </c>
      <c r="E279" s="866"/>
      <c r="F279" s="867"/>
      <c r="G279" s="867"/>
      <c r="H279" s="867"/>
      <c r="I279" s="867"/>
      <c r="J279" s="867"/>
      <c r="K279" s="867"/>
      <c r="L279" s="867"/>
      <c r="M279" s="867"/>
      <c r="N279" s="867"/>
      <c r="O279" s="867"/>
      <c r="P279" s="867"/>
      <c r="Q279" s="867"/>
      <c r="R279" s="867"/>
      <c r="S279" s="867"/>
      <c r="T279" s="867"/>
      <c r="U279" s="870"/>
      <c r="V279" s="863"/>
      <c r="W279" s="863"/>
      <c r="X279" s="863"/>
      <c r="Y279" s="863"/>
      <c r="Z279" s="863"/>
      <c r="AA279" s="863"/>
      <c r="AB279" s="863"/>
      <c r="AC279" s="863"/>
      <c r="AD279" s="863"/>
      <c r="AE279" s="863"/>
      <c r="AF279" s="863"/>
      <c r="AG279" s="863"/>
      <c r="AH279" s="863"/>
      <c r="AI279" s="863"/>
      <c r="AJ279" s="863"/>
      <c r="AK279" s="863"/>
    </row>
  </sheetData>
  <sheetProtection sheet="1" objects="1" scenarios="1"/>
  <mergeCells count="4806">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 ref="AJ4:AJ6"/>
    <mergeCell ref="AK4:AK6"/>
    <mergeCell ref="R278:R279"/>
    <mergeCell ref="S278:S279"/>
    <mergeCell ref="T278:T279"/>
    <mergeCell ref="U278:U279"/>
    <mergeCell ref="S276:S277"/>
    <mergeCell ref="T276:T277"/>
    <mergeCell ref="U276:U277"/>
    <mergeCell ref="T274:T275"/>
    <mergeCell ref="U274:U275"/>
    <mergeCell ref="R266:R267"/>
    <mergeCell ref="S266:S267"/>
    <mergeCell ref="T266:T267"/>
    <mergeCell ref="U266:U267"/>
    <mergeCell ref="R260:R261"/>
    <mergeCell ref="S260:S261"/>
    <mergeCell ref="T260:T261"/>
    <mergeCell ref="M278:M279"/>
    <mergeCell ref="N278:N279"/>
    <mergeCell ref="O278:O279"/>
    <mergeCell ref="P278:P279"/>
    <mergeCell ref="Q278:Q279"/>
    <mergeCell ref="H278:H279"/>
    <mergeCell ref="I278:I279"/>
    <mergeCell ref="J278:J279"/>
    <mergeCell ref="K278:K279"/>
    <mergeCell ref="L278:L279"/>
    <mergeCell ref="B278:B279"/>
    <mergeCell ref="C278:C279"/>
    <mergeCell ref="E278:E279"/>
    <mergeCell ref="F278:F279"/>
    <mergeCell ref="G278:G279"/>
    <mergeCell ref="Q276:Q277"/>
    <mergeCell ref="R276:R277"/>
    <mergeCell ref="B276:B277"/>
    <mergeCell ref="C276:C277"/>
    <mergeCell ref="E276:E277"/>
    <mergeCell ref="F276:F277"/>
    <mergeCell ref="G276:G277"/>
    <mergeCell ref="H276:H277"/>
    <mergeCell ref="I276:I277"/>
    <mergeCell ref="J276:J277"/>
    <mergeCell ref="K276:K277"/>
    <mergeCell ref="L276:L277"/>
    <mergeCell ref="M276:M277"/>
    <mergeCell ref="N276:N277"/>
    <mergeCell ref="O276:O277"/>
    <mergeCell ref="P276:P277"/>
    <mergeCell ref="O274:O275"/>
    <mergeCell ref="P274:P275"/>
    <mergeCell ref="Q274:Q275"/>
    <mergeCell ref="R274:R275"/>
    <mergeCell ref="S274:S275"/>
    <mergeCell ref="R272:R273"/>
    <mergeCell ref="S272:S273"/>
    <mergeCell ref="T272:T273"/>
    <mergeCell ref="U272:U273"/>
    <mergeCell ref="B274:B275"/>
    <mergeCell ref="C274:C275"/>
    <mergeCell ref="E274:E275"/>
    <mergeCell ref="F274:F275"/>
    <mergeCell ref="G274:G275"/>
    <mergeCell ref="H274:H275"/>
    <mergeCell ref="I274:I275"/>
    <mergeCell ref="J274:J275"/>
    <mergeCell ref="K274:K275"/>
    <mergeCell ref="L274:L275"/>
    <mergeCell ref="M274:M275"/>
    <mergeCell ref="N274:N275"/>
    <mergeCell ref="M272:M273"/>
    <mergeCell ref="N272:N273"/>
    <mergeCell ref="O272:O273"/>
    <mergeCell ref="P272:P273"/>
    <mergeCell ref="Q272:Q273"/>
    <mergeCell ref="H272:H273"/>
    <mergeCell ref="I272:I273"/>
    <mergeCell ref="J272:J273"/>
    <mergeCell ref="K272:K273"/>
    <mergeCell ref="L272:L273"/>
    <mergeCell ref="B272:B273"/>
    <mergeCell ref="C272:C273"/>
    <mergeCell ref="E272:E273"/>
    <mergeCell ref="F272:F273"/>
    <mergeCell ref="G272:G273"/>
    <mergeCell ref="Q270:Q271"/>
    <mergeCell ref="R270:R271"/>
    <mergeCell ref="S270:S271"/>
    <mergeCell ref="T270:T271"/>
    <mergeCell ref="U270:U271"/>
    <mergeCell ref="T268:T269"/>
    <mergeCell ref="U268:U269"/>
    <mergeCell ref="B270:B271"/>
    <mergeCell ref="C270:C271"/>
    <mergeCell ref="E270:E271"/>
    <mergeCell ref="F270:F271"/>
    <mergeCell ref="G270:G271"/>
    <mergeCell ref="H270:H271"/>
    <mergeCell ref="I270:I271"/>
    <mergeCell ref="J270:J271"/>
    <mergeCell ref="K270:K271"/>
    <mergeCell ref="L270:L271"/>
    <mergeCell ref="M270:M271"/>
    <mergeCell ref="N270:N271"/>
    <mergeCell ref="O270:O271"/>
    <mergeCell ref="P270:P271"/>
    <mergeCell ref="O268:O269"/>
    <mergeCell ref="P268:P269"/>
    <mergeCell ref="Q268:Q269"/>
    <mergeCell ref="R268:R269"/>
    <mergeCell ref="S268:S269"/>
    <mergeCell ref="B268:B269"/>
    <mergeCell ref="C268:C269"/>
    <mergeCell ref="E268:E269"/>
    <mergeCell ref="F268:F269"/>
    <mergeCell ref="G268:G269"/>
    <mergeCell ref="H268:H269"/>
    <mergeCell ref="I268:I269"/>
    <mergeCell ref="J268:J269"/>
    <mergeCell ref="K268:K269"/>
    <mergeCell ref="L268:L269"/>
    <mergeCell ref="M268:M269"/>
    <mergeCell ref="N268:N269"/>
    <mergeCell ref="M266:M267"/>
    <mergeCell ref="N266:N267"/>
    <mergeCell ref="O266:O267"/>
    <mergeCell ref="P266:P267"/>
    <mergeCell ref="Q266:Q267"/>
    <mergeCell ref="H266:H267"/>
    <mergeCell ref="I266:I267"/>
    <mergeCell ref="J266:J267"/>
    <mergeCell ref="K266:K267"/>
    <mergeCell ref="L266:L267"/>
    <mergeCell ref="B266:B267"/>
    <mergeCell ref="C266:C267"/>
    <mergeCell ref="E266:E267"/>
    <mergeCell ref="F266:F267"/>
    <mergeCell ref="G266:G267"/>
    <mergeCell ref="Q264:Q265"/>
    <mergeCell ref="R264:R265"/>
    <mergeCell ref="S264:S265"/>
    <mergeCell ref="T264:T265"/>
    <mergeCell ref="U264:U265"/>
    <mergeCell ref="T262:T263"/>
    <mergeCell ref="U262:U263"/>
    <mergeCell ref="B264:B265"/>
    <mergeCell ref="C264:C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O262:O263"/>
    <mergeCell ref="P262:P263"/>
    <mergeCell ref="Q262:Q263"/>
    <mergeCell ref="R262:R263"/>
    <mergeCell ref="S262:S263"/>
    <mergeCell ref="U260:U261"/>
    <mergeCell ref="B262:B263"/>
    <mergeCell ref="C262:C263"/>
    <mergeCell ref="E262:E263"/>
    <mergeCell ref="F262:F263"/>
    <mergeCell ref="G262:G263"/>
    <mergeCell ref="H262:H263"/>
    <mergeCell ref="I262:I263"/>
    <mergeCell ref="J262:J263"/>
    <mergeCell ref="K262:K263"/>
    <mergeCell ref="L262:L263"/>
    <mergeCell ref="M262:M263"/>
    <mergeCell ref="N262:N263"/>
    <mergeCell ref="M260:M261"/>
    <mergeCell ref="N260:N261"/>
    <mergeCell ref="O260:O261"/>
    <mergeCell ref="P260:P261"/>
    <mergeCell ref="Q260:Q261"/>
    <mergeCell ref="H260:H261"/>
    <mergeCell ref="I260:I261"/>
    <mergeCell ref="J260:J261"/>
    <mergeCell ref="K260:K261"/>
    <mergeCell ref="L260:L261"/>
    <mergeCell ref="B260:B261"/>
    <mergeCell ref="C260:C261"/>
    <mergeCell ref="E260:E261"/>
    <mergeCell ref="F260:F261"/>
    <mergeCell ref="G260:G261"/>
    <mergeCell ref="Q258:Q259"/>
    <mergeCell ref="R258:R259"/>
    <mergeCell ref="S258:S259"/>
    <mergeCell ref="T258:T259"/>
    <mergeCell ref="U258:U259"/>
    <mergeCell ref="T256:T257"/>
    <mergeCell ref="U256:U257"/>
    <mergeCell ref="B258:B259"/>
    <mergeCell ref="C258:C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O256:O257"/>
    <mergeCell ref="P256:P257"/>
    <mergeCell ref="Q256:Q257"/>
    <mergeCell ref="R256:R257"/>
    <mergeCell ref="S256:S257"/>
    <mergeCell ref="R254:R255"/>
    <mergeCell ref="S254:S255"/>
    <mergeCell ref="T254:T255"/>
    <mergeCell ref="U254:U255"/>
    <mergeCell ref="B256:B257"/>
    <mergeCell ref="C256:C257"/>
    <mergeCell ref="E256:E257"/>
    <mergeCell ref="F256:F257"/>
    <mergeCell ref="G256:G257"/>
    <mergeCell ref="H256:H257"/>
    <mergeCell ref="I256:I257"/>
    <mergeCell ref="J256:J257"/>
    <mergeCell ref="K256:K257"/>
    <mergeCell ref="L256:L257"/>
    <mergeCell ref="M256:M257"/>
    <mergeCell ref="N256:N257"/>
    <mergeCell ref="U252:U253"/>
    <mergeCell ref="B254:B255"/>
    <mergeCell ref="C254:C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F252:F253"/>
    <mergeCell ref="G252:G253"/>
    <mergeCell ref="H252:H253"/>
    <mergeCell ref="I252:I253"/>
    <mergeCell ref="J252:J253"/>
    <mergeCell ref="Q250:Q251"/>
    <mergeCell ref="R250:R251"/>
    <mergeCell ref="S250:S251"/>
    <mergeCell ref="T250:T251"/>
    <mergeCell ref="L250:L251"/>
    <mergeCell ref="M250:M251"/>
    <mergeCell ref="N250:N251"/>
    <mergeCell ref="O250:O251"/>
    <mergeCell ref="P250:P251"/>
    <mergeCell ref="G250:G251"/>
    <mergeCell ref="H250:H251"/>
    <mergeCell ref="I250:I251"/>
    <mergeCell ref="J250:J251"/>
    <mergeCell ref="K250:K251"/>
    <mergeCell ref="Q246:Q247"/>
    <mergeCell ref="R246:R247"/>
    <mergeCell ref="S246:S247"/>
    <mergeCell ref="T246:T247"/>
    <mergeCell ref="U246:U247"/>
    <mergeCell ref="L246:L247"/>
    <mergeCell ref="M246:M247"/>
    <mergeCell ref="N246:N247"/>
    <mergeCell ref="O246:O247"/>
    <mergeCell ref="P246:P247"/>
    <mergeCell ref="G246:G247"/>
    <mergeCell ref="H246:H247"/>
    <mergeCell ref="I246:I247"/>
    <mergeCell ref="J246:J247"/>
    <mergeCell ref="K246:K247"/>
    <mergeCell ref="P252:P253"/>
    <mergeCell ref="Q252:Q253"/>
    <mergeCell ref="R252:R253"/>
    <mergeCell ref="S252:S253"/>
    <mergeCell ref="T252:T253"/>
    <mergeCell ref="K252:K253"/>
    <mergeCell ref="L252:L253"/>
    <mergeCell ref="M252:M253"/>
    <mergeCell ref="N252:N253"/>
    <mergeCell ref="O252:O253"/>
    <mergeCell ref="A246:A279"/>
    <mergeCell ref="B246:B247"/>
    <mergeCell ref="C246:C247"/>
    <mergeCell ref="E246:E247"/>
    <mergeCell ref="F246:F247"/>
    <mergeCell ref="B248:B249"/>
    <mergeCell ref="C248:C249"/>
    <mergeCell ref="E248:E249"/>
    <mergeCell ref="F248:F249"/>
    <mergeCell ref="B250:B251"/>
    <mergeCell ref="C250:C251"/>
    <mergeCell ref="E250:E251"/>
    <mergeCell ref="F250:F251"/>
    <mergeCell ref="B252:B253"/>
    <mergeCell ref="C252:C253"/>
    <mergeCell ref="E252:E253"/>
    <mergeCell ref="U250:U251"/>
    <mergeCell ref="Q248:Q249"/>
    <mergeCell ref="R248:R249"/>
    <mergeCell ref="S248:S249"/>
    <mergeCell ref="T248:T249"/>
    <mergeCell ref="U248:U249"/>
    <mergeCell ref="L248:L249"/>
    <mergeCell ref="M248:M249"/>
    <mergeCell ref="N248:N249"/>
    <mergeCell ref="O248:O249"/>
    <mergeCell ref="P248:P249"/>
    <mergeCell ref="G248:G249"/>
    <mergeCell ref="H248:H249"/>
    <mergeCell ref="I248:I249"/>
    <mergeCell ref="J248:J249"/>
    <mergeCell ref="K248:K249"/>
    <mergeCell ref="Q244:Q245"/>
    <mergeCell ref="R244:R245"/>
    <mergeCell ref="S244:S245"/>
    <mergeCell ref="T244:T245"/>
    <mergeCell ref="U244:U245"/>
    <mergeCell ref="T242:T243"/>
    <mergeCell ref="U242:U243"/>
    <mergeCell ref="B244:B245"/>
    <mergeCell ref="C244:C245"/>
    <mergeCell ref="E244:E245"/>
    <mergeCell ref="F244:F245"/>
    <mergeCell ref="G244:G245"/>
    <mergeCell ref="H244:H245"/>
    <mergeCell ref="I244:I245"/>
    <mergeCell ref="J244:J245"/>
    <mergeCell ref="K244:K245"/>
    <mergeCell ref="L244:L245"/>
    <mergeCell ref="M244:M245"/>
    <mergeCell ref="N244:N245"/>
    <mergeCell ref="O244:O245"/>
    <mergeCell ref="P244:P245"/>
    <mergeCell ref="O242:O243"/>
    <mergeCell ref="P242:P243"/>
    <mergeCell ref="Q242:Q243"/>
    <mergeCell ref="R242:R243"/>
    <mergeCell ref="S242:S243"/>
    <mergeCell ref="R240:R241"/>
    <mergeCell ref="S240:S241"/>
    <mergeCell ref="T240:T241"/>
    <mergeCell ref="U240:U241"/>
    <mergeCell ref="B242:B243"/>
    <mergeCell ref="C242:C243"/>
    <mergeCell ref="E242:E243"/>
    <mergeCell ref="F242:F243"/>
    <mergeCell ref="G242:G243"/>
    <mergeCell ref="H242:H243"/>
    <mergeCell ref="I242:I243"/>
    <mergeCell ref="J242:J243"/>
    <mergeCell ref="K242:K243"/>
    <mergeCell ref="L242:L243"/>
    <mergeCell ref="M242:M243"/>
    <mergeCell ref="N242:N243"/>
    <mergeCell ref="M240:M241"/>
    <mergeCell ref="N240:N241"/>
    <mergeCell ref="O240:O241"/>
    <mergeCell ref="P240:P241"/>
    <mergeCell ref="Q240:Q241"/>
    <mergeCell ref="H240:H241"/>
    <mergeCell ref="I240:I241"/>
    <mergeCell ref="J240:J241"/>
    <mergeCell ref="K240:K241"/>
    <mergeCell ref="L240:L241"/>
    <mergeCell ref="B240:B241"/>
    <mergeCell ref="C240:C241"/>
    <mergeCell ref="E240:E241"/>
    <mergeCell ref="F240:F241"/>
    <mergeCell ref="G240:G241"/>
    <mergeCell ref="Q238:Q239"/>
    <mergeCell ref="R238:R239"/>
    <mergeCell ref="S238:S239"/>
    <mergeCell ref="T238:T239"/>
    <mergeCell ref="U238:U239"/>
    <mergeCell ref="T236:T237"/>
    <mergeCell ref="U236:U237"/>
    <mergeCell ref="B238:B239"/>
    <mergeCell ref="C238:C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O236:O237"/>
    <mergeCell ref="P236:P237"/>
    <mergeCell ref="Q236:Q237"/>
    <mergeCell ref="R236:R237"/>
    <mergeCell ref="S236:S237"/>
    <mergeCell ref="R234:R235"/>
    <mergeCell ref="S234:S235"/>
    <mergeCell ref="T234:T235"/>
    <mergeCell ref="U234:U235"/>
    <mergeCell ref="B236:B237"/>
    <mergeCell ref="C236:C237"/>
    <mergeCell ref="E236:E237"/>
    <mergeCell ref="F236:F237"/>
    <mergeCell ref="G236:G237"/>
    <mergeCell ref="H236:H237"/>
    <mergeCell ref="I236:I237"/>
    <mergeCell ref="J236:J237"/>
    <mergeCell ref="K236:K237"/>
    <mergeCell ref="L236:L237"/>
    <mergeCell ref="M236:M237"/>
    <mergeCell ref="N236:N237"/>
    <mergeCell ref="M234:M235"/>
    <mergeCell ref="N234:N235"/>
    <mergeCell ref="O234:O235"/>
    <mergeCell ref="P234:P235"/>
    <mergeCell ref="Q234:Q235"/>
    <mergeCell ref="H234:H235"/>
    <mergeCell ref="I234:I235"/>
    <mergeCell ref="J234:J235"/>
    <mergeCell ref="K234:K235"/>
    <mergeCell ref="L234:L235"/>
    <mergeCell ref="B234:B235"/>
    <mergeCell ref="C234:C235"/>
    <mergeCell ref="E234:E235"/>
    <mergeCell ref="F234:F235"/>
    <mergeCell ref="G234:G235"/>
    <mergeCell ref="Q232:Q233"/>
    <mergeCell ref="R232:R233"/>
    <mergeCell ref="S232:S233"/>
    <mergeCell ref="T232:T233"/>
    <mergeCell ref="U232:U233"/>
    <mergeCell ref="T230:T231"/>
    <mergeCell ref="U230:U231"/>
    <mergeCell ref="B232:B233"/>
    <mergeCell ref="C232:C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O230:O231"/>
    <mergeCell ref="P230:P231"/>
    <mergeCell ref="Q230:Q231"/>
    <mergeCell ref="R230:R231"/>
    <mergeCell ref="S230:S231"/>
    <mergeCell ref="R228:R229"/>
    <mergeCell ref="S228:S229"/>
    <mergeCell ref="T228:T229"/>
    <mergeCell ref="U228:U229"/>
    <mergeCell ref="B230:B231"/>
    <mergeCell ref="C230:C231"/>
    <mergeCell ref="E230:E231"/>
    <mergeCell ref="F230:F231"/>
    <mergeCell ref="G230:G231"/>
    <mergeCell ref="H230:H231"/>
    <mergeCell ref="I230:I231"/>
    <mergeCell ref="J230:J231"/>
    <mergeCell ref="K230:K231"/>
    <mergeCell ref="L230:L231"/>
    <mergeCell ref="M230:M231"/>
    <mergeCell ref="N230:N231"/>
    <mergeCell ref="M228:M229"/>
    <mergeCell ref="N228:N229"/>
    <mergeCell ref="O228:O229"/>
    <mergeCell ref="P228:P229"/>
    <mergeCell ref="Q228:Q229"/>
    <mergeCell ref="H228:H229"/>
    <mergeCell ref="I228:I229"/>
    <mergeCell ref="J228:J229"/>
    <mergeCell ref="K228:K229"/>
    <mergeCell ref="L228:L229"/>
    <mergeCell ref="B228:B229"/>
    <mergeCell ref="C228:C229"/>
    <mergeCell ref="E228:E229"/>
    <mergeCell ref="F228:F229"/>
    <mergeCell ref="G228:G229"/>
    <mergeCell ref="Q226:Q227"/>
    <mergeCell ref="R226:R227"/>
    <mergeCell ref="S226:S227"/>
    <mergeCell ref="T226:T227"/>
    <mergeCell ref="U226:U227"/>
    <mergeCell ref="T224:T225"/>
    <mergeCell ref="U224:U225"/>
    <mergeCell ref="B226:B227"/>
    <mergeCell ref="C226:C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O224:O225"/>
    <mergeCell ref="P224:P225"/>
    <mergeCell ref="Q224:Q225"/>
    <mergeCell ref="R224:R225"/>
    <mergeCell ref="S224:S225"/>
    <mergeCell ref="R222:R223"/>
    <mergeCell ref="S222:S223"/>
    <mergeCell ref="T222:T223"/>
    <mergeCell ref="U222:U223"/>
    <mergeCell ref="B224:B225"/>
    <mergeCell ref="C224:C225"/>
    <mergeCell ref="E224:E225"/>
    <mergeCell ref="F224:F225"/>
    <mergeCell ref="G224:G225"/>
    <mergeCell ref="H224:H225"/>
    <mergeCell ref="I224:I225"/>
    <mergeCell ref="J224:J225"/>
    <mergeCell ref="K224:K225"/>
    <mergeCell ref="L224:L225"/>
    <mergeCell ref="M224:M225"/>
    <mergeCell ref="N224:N225"/>
    <mergeCell ref="M222:M223"/>
    <mergeCell ref="N222:N223"/>
    <mergeCell ref="O222:O223"/>
    <mergeCell ref="P222:P223"/>
    <mergeCell ref="Q222:Q223"/>
    <mergeCell ref="H222:H223"/>
    <mergeCell ref="I222:I223"/>
    <mergeCell ref="J222:J223"/>
    <mergeCell ref="K222:K223"/>
    <mergeCell ref="L222:L223"/>
    <mergeCell ref="B222:B223"/>
    <mergeCell ref="C222:C223"/>
    <mergeCell ref="E222:E223"/>
    <mergeCell ref="F222:F223"/>
    <mergeCell ref="G222:G223"/>
    <mergeCell ref="Q220:Q221"/>
    <mergeCell ref="R220:R221"/>
    <mergeCell ref="S220:S221"/>
    <mergeCell ref="T220:T221"/>
    <mergeCell ref="U220:U221"/>
    <mergeCell ref="T218:T219"/>
    <mergeCell ref="U218:U219"/>
    <mergeCell ref="B220:B221"/>
    <mergeCell ref="C220:C221"/>
    <mergeCell ref="E220:E221"/>
    <mergeCell ref="F220:F221"/>
    <mergeCell ref="G220:G221"/>
    <mergeCell ref="H220:H221"/>
    <mergeCell ref="I220:I221"/>
    <mergeCell ref="J220:J221"/>
    <mergeCell ref="K220:K221"/>
    <mergeCell ref="L220:L221"/>
    <mergeCell ref="M220:M221"/>
    <mergeCell ref="N220:N221"/>
    <mergeCell ref="O220:O221"/>
    <mergeCell ref="P220:P221"/>
    <mergeCell ref="O218:O219"/>
    <mergeCell ref="P218:P219"/>
    <mergeCell ref="Q218:Q219"/>
    <mergeCell ref="R218:R219"/>
    <mergeCell ref="S218:S219"/>
    <mergeCell ref="R216:R217"/>
    <mergeCell ref="S216:S217"/>
    <mergeCell ref="T216:T217"/>
    <mergeCell ref="U216:U217"/>
    <mergeCell ref="B218:B219"/>
    <mergeCell ref="C218:C219"/>
    <mergeCell ref="E218:E219"/>
    <mergeCell ref="F218:F219"/>
    <mergeCell ref="G218:G219"/>
    <mergeCell ref="H218:H219"/>
    <mergeCell ref="I218:I219"/>
    <mergeCell ref="J218:J219"/>
    <mergeCell ref="K218:K219"/>
    <mergeCell ref="L218:L219"/>
    <mergeCell ref="M218:M219"/>
    <mergeCell ref="N218:N219"/>
    <mergeCell ref="U214:U215"/>
    <mergeCell ref="B216:B217"/>
    <mergeCell ref="C216:C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Q216:Q217"/>
    <mergeCell ref="Q214:Q215"/>
    <mergeCell ref="R214:R215"/>
    <mergeCell ref="S214:S215"/>
    <mergeCell ref="T214:T215"/>
    <mergeCell ref="S212:S213"/>
    <mergeCell ref="T212:T213"/>
    <mergeCell ref="U212:U213"/>
    <mergeCell ref="B214:B215"/>
    <mergeCell ref="C214:C215"/>
    <mergeCell ref="E214:E215"/>
    <mergeCell ref="F214:F215"/>
    <mergeCell ref="G214:G215"/>
    <mergeCell ref="H214:H215"/>
    <mergeCell ref="I214:I215"/>
    <mergeCell ref="J214:J215"/>
    <mergeCell ref="K214:K215"/>
    <mergeCell ref="L214:L215"/>
    <mergeCell ref="M214:M215"/>
    <mergeCell ref="N214:N215"/>
    <mergeCell ref="O214:O215"/>
    <mergeCell ref="N212:N213"/>
    <mergeCell ref="O212:O213"/>
    <mergeCell ref="P212:P213"/>
    <mergeCell ref="Q212:Q213"/>
    <mergeCell ref="R212:R213"/>
    <mergeCell ref="R210:R211"/>
    <mergeCell ref="S210:S211"/>
    <mergeCell ref="T210:T211"/>
    <mergeCell ref="U210:U211"/>
    <mergeCell ref="A212:A245"/>
    <mergeCell ref="B212:B213"/>
    <mergeCell ref="C212:C213"/>
    <mergeCell ref="E212:E213"/>
    <mergeCell ref="F212:F213"/>
    <mergeCell ref="G212:G213"/>
    <mergeCell ref="H212:H213"/>
    <mergeCell ref="I212:I213"/>
    <mergeCell ref="J212:J213"/>
    <mergeCell ref="K212:K213"/>
    <mergeCell ref="L212:L213"/>
    <mergeCell ref="M212:M213"/>
    <mergeCell ref="M210:M211"/>
    <mergeCell ref="N210:N211"/>
    <mergeCell ref="O210:O211"/>
    <mergeCell ref="P210:P211"/>
    <mergeCell ref="Q210:Q211"/>
    <mergeCell ref="H210:H211"/>
    <mergeCell ref="I210:I211"/>
    <mergeCell ref="J210:J211"/>
    <mergeCell ref="K210:K211"/>
    <mergeCell ref="L210:L211"/>
    <mergeCell ref="B210:B211"/>
    <mergeCell ref="C210:C211"/>
    <mergeCell ref="E210:E211"/>
    <mergeCell ref="F210:F211"/>
    <mergeCell ref="G210:G211"/>
    <mergeCell ref="P214:P215"/>
    <mergeCell ref="Q208:Q209"/>
    <mergeCell ref="R208:R209"/>
    <mergeCell ref="S208:S209"/>
    <mergeCell ref="T208:T209"/>
    <mergeCell ref="U208:U209"/>
    <mergeCell ref="T206:T207"/>
    <mergeCell ref="U206:U207"/>
    <mergeCell ref="B208:B209"/>
    <mergeCell ref="C208:C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O206:O207"/>
    <mergeCell ref="P206:P207"/>
    <mergeCell ref="Q206:Q207"/>
    <mergeCell ref="R206:R207"/>
    <mergeCell ref="S206:S207"/>
    <mergeCell ref="R204:R205"/>
    <mergeCell ref="S204:S205"/>
    <mergeCell ref="T204:T205"/>
    <mergeCell ref="U204:U205"/>
    <mergeCell ref="B206:B207"/>
    <mergeCell ref="C206:C207"/>
    <mergeCell ref="E206:E207"/>
    <mergeCell ref="F206:F207"/>
    <mergeCell ref="G206:G207"/>
    <mergeCell ref="H206:H207"/>
    <mergeCell ref="I206:I207"/>
    <mergeCell ref="J206:J207"/>
    <mergeCell ref="K206:K207"/>
    <mergeCell ref="L206:L207"/>
    <mergeCell ref="M206:M207"/>
    <mergeCell ref="N206:N207"/>
    <mergeCell ref="M204:M205"/>
    <mergeCell ref="N204:N205"/>
    <mergeCell ref="O204:O205"/>
    <mergeCell ref="P204:P205"/>
    <mergeCell ref="Q204:Q205"/>
    <mergeCell ref="H204:H205"/>
    <mergeCell ref="I204:I205"/>
    <mergeCell ref="J204:J205"/>
    <mergeCell ref="K204:K205"/>
    <mergeCell ref="L204:L205"/>
    <mergeCell ref="B204:B205"/>
    <mergeCell ref="C204:C205"/>
    <mergeCell ref="E204:E205"/>
    <mergeCell ref="F204:F205"/>
    <mergeCell ref="G204:G205"/>
    <mergeCell ref="Q202:Q203"/>
    <mergeCell ref="R202:R203"/>
    <mergeCell ref="S202:S203"/>
    <mergeCell ref="T202:T203"/>
    <mergeCell ref="U202:U203"/>
    <mergeCell ref="T200:T201"/>
    <mergeCell ref="U200:U201"/>
    <mergeCell ref="B202:B203"/>
    <mergeCell ref="C202:C203"/>
    <mergeCell ref="E202:E203"/>
    <mergeCell ref="F202:F203"/>
    <mergeCell ref="G202:G203"/>
    <mergeCell ref="H202:H203"/>
    <mergeCell ref="I202:I203"/>
    <mergeCell ref="J202:J203"/>
    <mergeCell ref="K202:K203"/>
    <mergeCell ref="L202:L203"/>
    <mergeCell ref="M202:M203"/>
    <mergeCell ref="N202:N203"/>
    <mergeCell ref="O202:O203"/>
    <mergeCell ref="P202:P203"/>
    <mergeCell ref="O200:O201"/>
    <mergeCell ref="P200:P201"/>
    <mergeCell ref="Q200:Q201"/>
    <mergeCell ref="R200:R201"/>
    <mergeCell ref="S200:S201"/>
    <mergeCell ref="R198:R199"/>
    <mergeCell ref="S198:S199"/>
    <mergeCell ref="T198:T199"/>
    <mergeCell ref="U198:U199"/>
    <mergeCell ref="B200:B201"/>
    <mergeCell ref="C200:C201"/>
    <mergeCell ref="E200:E201"/>
    <mergeCell ref="F200:F201"/>
    <mergeCell ref="G200:G201"/>
    <mergeCell ref="H200:H201"/>
    <mergeCell ref="I200:I201"/>
    <mergeCell ref="J200:J201"/>
    <mergeCell ref="K200:K201"/>
    <mergeCell ref="L200:L201"/>
    <mergeCell ref="M200:M201"/>
    <mergeCell ref="N200:N201"/>
    <mergeCell ref="M198:M199"/>
    <mergeCell ref="N198:N199"/>
    <mergeCell ref="O198:O199"/>
    <mergeCell ref="P198:P199"/>
    <mergeCell ref="Q198:Q199"/>
    <mergeCell ref="H198:H199"/>
    <mergeCell ref="I198:I199"/>
    <mergeCell ref="J198:J199"/>
    <mergeCell ref="K198:K199"/>
    <mergeCell ref="L198:L199"/>
    <mergeCell ref="B198:B199"/>
    <mergeCell ref="C198:C199"/>
    <mergeCell ref="E198:E199"/>
    <mergeCell ref="F198:F199"/>
    <mergeCell ref="G198:G199"/>
    <mergeCell ref="Q196:Q197"/>
    <mergeCell ref="R196:R197"/>
    <mergeCell ref="S196:S197"/>
    <mergeCell ref="T196:T197"/>
    <mergeCell ref="U196:U197"/>
    <mergeCell ref="T194:T195"/>
    <mergeCell ref="U194:U195"/>
    <mergeCell ref="B196:B197"/>
    <mergeCell ref="C196:C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O194:O195"/>
    <mergeCell ref="P194:P195"/>
    <mergeCell ref="Q194:Q195"/>
    <mergeCell ref="R194:R195"/>
    <mergeCell ref="S194:S195"/>
    <mergeCell ref="R192:R193"/>
    <mergeCell ref="S192:S193"/>
    <mergeCell ref="T192:T193"/>
    <mergeCell ref="U192:U193"/>
    <mergeCell ref="B194:B195"/>
    <mergeCell ref="C194:C195"/>
    <mergeCell ref="E194:E195"/>
    <mergeCell ref="F194:F195"/>
    <mergeCell ref="G194:G195"/>
    <mergeCell ref="H194:H195"/>
    <mergeCell ref="I194:I195"/>
    <mergeCell ref="J194:J195"/>
    <mergeCell ref="K194:K195"/>
    <mergeCell ref="L194:L195"/>
    <mergeCell ref="M194:M195"/>
    <mergeCell ref="N194:N195"/>
    <mergeCell ref="M192:M193"/>
    <mergeCell ref="N192:N193"/>
    <mergeCell ref="O192:O193"/>
    <mergeCell ref="P192:P193"/>
    <mergeCell ref="Q192:Q193"/>
    <mergeCell ref="H192:H193"/>
    <mergeCell ref="I192:I193"/>
    <mergeCell ref="J192:J193"/>
    <mergeCell ref="K192:K193"/>
    <mergeCell ref="L192:L193"/>
    <mergeCell ref="B192:B193"/>
    <mergeCell ref="C192:C193"/>
    <mergeCell ref="E192:E193"/>
    <mergeCell ref="F192:F193"/>
    <mergeCell ref="G192:G193"/>
    <mergeCell ref="Q190:Q191"/>
    <mergeCell ref="R190:R191"/>
    <mergeCell ref="S190:S191"/>
    <mergeCell ref="T190:T191"/>
    <mergeCell ref="U190:U191"/>
    <mergeCell ref="T188:T189"/>
    <mergeCell ref="U188:U189"/>
    <mergeCell ref="B190:B191"/>
    <mergeCell ref="C190:C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O188:O189"/>
    <mergeCell ref="P188:P189"/>
    <mergeCell ref="Q188:Q189"/>
    <mergeCell ref="R188:R189"/>
    <mergeCell ref="S188:S189"/>
    <mergeCell ref="R186:R187"/>
    <mergeCell ref="S186:S187"/>
    <mergeCell ref="T186:T187"/>
    <mergeCell ref="U186:U187"/>
    <mergeCell ref="B188:B189"/>
    <mergeCell ref="C188:C189"/>
    <mergeCell ref="E188:E189"/>
    <mergeCell ref="F188:F189"/>
    <mergeCell ref="G188:G189"/>
    <mergeCell ref="H188:H189"/>
    <mergeCell ref="I188:I189"/>
    <mergeCell ref="J188:J189"/>
    <mergeCell ref="K188:K189"/>
    <mergeCell ref="L188:L189"/>
    <mergeCell ref="M188:M189"/>
    <mergeCell ref="N188:N189"/>
    <mergeCell ref="U184:U185"/>
    <mergeCell ref="B186:B187"/>
    <mergeCell ref="C186:C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F184:F185"/>
    <mergeCell ref="G184:G185"/>
    <mergeCell ref="H184:H185"/>
    <mergeCell ref="I184:I185"/>
    <mergeCell ref="J184:J185"/>
    <mergeCell ref="Q182:Q183"/>
    <mergeCell ref="R182:R183"/>
    <mergeCell ref="S182:S183"/>
    <mergeCell ref="T182:T183"/>
    <mergeCell ref="L182:L183"/>
    <mergeCell ref="M182:M183"/>
    <mergeCell ref="N182:N183"/>
    <mergeCell ref="O182:O183"/>
    <mergeCell ref="P182:P183"/>
    <mergeCell ref="G182:G183"/>
    <mergeCell ref="H182:H183"/>
    <mergeCell ref="I182:I183"/>
    <mergeCell ref="J182:J183"/>
    <mergeCell ref="K182:K183"/>
    <mergeCell ref="Q178:Q179"/>
    <mergeCell ref="R178:R179"/>
    <mergeCell ref="S178:S179"/>
    <mergeCell ref="T178:T179"/>
    <mergeCell ref="U178:U179"/>
    <mergeCell ref="L178:L179"/>
    <mergeCell ref="M178:M179"/>
    <mergeCell ref="N178:N179"/>
    <mergeCell ref="O178:O179"/>
    <mergeCell ref="P178:P179"/>
    <mergeCell ref="G178:G179"/>
    <mergeCell ref="H178:H179"/>
    <mergeCell ref="I178:I179"/>
    <mergeCell ref="J178:J179"/>
    <mergeCell ref="K178:K179"/>
    <mergeCell ref="P184:P185"/>
    <mergeCell ref="Q184:Q185"/>
    <mergeCell ref="R184:R185"/>
    <mergeCell ref="S184:S185"/>
    <mergeCell ref="T184:T185"/>
    <mergeCell ref="K184:K185"/>
    <mergeCell ref="L184:L185"/>
    <mergeCell ref="M184:M185"/>
    <mergeCell ref="N184:N185"/>
    <mergeCell ref="O184:O185"/>
    <mergeCell ref="A178:A211"/>
    <mergeCell ref="B178:B179"/>
    <mergeCell ref="C178:C179"/>
    <mergeCell ref="E178:E179"/>
    <mergeCell ref="F178:F179"/>
    <mergeCell ref="B180:B181"/>
    <mergeCell ref="C180:C181"/>
    <mergeCell ref="E180:E181"/>
    <mergeCell ref="F180:F181"/>
    <mergeCell ref="B182:B183"/>
    <mergeCell ref="C182:C183"/>
    <mergeCell ref="E182:E183"/>
    <mergeCell ref="F182:F183"/>
    <mergeCell ref="B184:B185"/>
    <mergeCell ref="C184:C185"/>
    <mergeCell ref="E184:E185"/>
    <mergeCell ref="U182:U183"/>
    <mergeCell ref="Q180:Q181"/>
    <mergeCell ref="R180:R181"/>
    <mergeCell ref="S180:S181"/>
    <mergeCell ref="T180:T181"/>
    <mergeCell ref="U180:U181"/>
    <mergeCell ref="L180:L181"/>
    <mergeCell ref="M180:M181"/>
    <mergeCell ref="N180:N181"/>
    <mergeCell ref="O180:O181"/>
    <mergeCell ref="P180:P181"/>
    <mergeCell ref="G180:G181"/>
    <mergeCell ref="H180:H181"/>
    <mergeCell ref="I180:I181"/>
    <mergeCell ref="J180:J181"/>
    <mergeCell ref="K180:K181"/>
    <mergeCell ref="Q176:Q177"/>
    <mergeCell ref="R176:R177"/>
    <mergeCell ref="S176:S177"/>
    <mergeCell ref="T176:T177"/>
    <mergeCell ref="U176:U177"/>
    <mergeCell ref="T174:T175"/>
    <mergeCell ref="U174:U175"/>
    <mergeCell ref="B176:B177"/>
    <mergeCell ref="C176:C177"/>
    <mergeCell ref="E176:E177"/>
    <mergeCell ref="F176:F177"/>
    <mergeCell ref="G176:G177"/>
    <mergeCell ref="H176:H177"/>
    <mergeCell ref="I176:I177"/>
    <mergeCell ref="J176:J177"/>
    <mergeCell ref="K176:K177"/>
    <mergeCell ref="L176:L177"/>
    <mergeCell ref="M176:M177"/>
    <mergeCell ref="N176:N177"/>
    <mergeCell ref="O176:O177"/>
    <mergeCell ref="P176:P177"/>
    <mergeCell ref="O174:O175"/>
    <mergeCell ref="P174:P175"/>
    <mergeCell ref="Q174:Q175"/>
    <mergeCell ref="R174:R175"/>
    <mergeCell ref="S174:S175"/>
    <mergeCell ref="R172:R173"/>
    <mergeCell ref="S172:S173"/>
    <mergeCell ref="T172:T173"/>
    <mergeCell ref="U172:U173"/>
    <mergeCell ref="B174:B175"/>
    <mergeCell ref="C174:C175"/>
    <mergeCell ref="E174:E175"/>
    <mergeCell ref="F174:F175"/>
    <mergeCell ref="G174:G175"/>
    <mergeCell ref="H174:H175"/>
    <mergeCell ref="I174:I175"/>
    <mergeCell ref="J174:J175"/>
    <mergeCell ref="K174:K175"/>
    <mergeCell ref="L174:L175"/>
    <mergeCell ref="M174:M175"/>
    <mergeCell ref="N174:N175"/>
    <mergeCell ref="M172:M173"/>
    <mergeCell ref="N172:N173"/>
    <mergeCell ref="O172:O173"/>
    <mergeCell ref="P172:P173"/>
    <mergeCell ref="Q172:Q173"/>
    <mergeCell ref="H172:H173"/>
    <mergeCell ref="I172:I173"/>
    <mergeCell ref="J172:J173"/>
    <mergeCell ref="K172:K173"/>
    <mergeCell ref="L172:L173"/>
    <mergeCell ref="B172:B173"/>
    <mergeCell ref="C172:C173"/>
    <mergeCell ref="E172:E173"/>
    <mergeCell ref="F172:F173"/>
    <mergeCell ref="G172:G173"/>
    <mergeCell ref="Q170:Q171"/>
    <mergeCell ref="R170:R171"/>
    <mergeCell ref="S170:S171"/>
    <mergeCell ref="T170:T171"/>
    <mergeCell ref="U170:U171"/>
    <mergeCell ref="T168:T169"/>
    <mergeCell ref="U168:U169"/>
    <mergeCell ref="B170:B171"/>
    <mergeCell ref="C170:C171"/>
    <mergeCell ref="E170:E171"/>
    <mergeCell ref="F170:F171"/>
    <mergeCell ref="G170:G171"/>
    <mergeCell ref="H170:H171"/>
    <mergeCell ref="I170:I171"/>
    <mergeCell ref="J170:J171"/>
    <mergeCell ref="K170:K171"/>
    <mergeCell ref="L170:L171"/>
    <mergeCell ref="M170:M171"/>
    <mergeCell ref="N170:N171"/>
    <mergeCell ref="O170:O171"/>
    <mergeCell ref="P170:P171"/>
    <mergeCell ref="O168:O169"/>
    <mergeCell ref="P168:P169"/>
    <mergeCell ref="Q168:Q169"/>
    <mergeCell ref="R168:R169"/>
    <mergeCell ref="S168:S169"/>
    <mergeCell ref="R166:R167"/>
    <mergeCell ref="S166:S167"/>
    <mergeCell ref="T166:T167"/>
    <mergeCell ref="U166:U167"/>
    <mergeCell ref="B168:B169"/>
    <mergeCell ref="C168:C169"/>
    <mergeCell ref="E168:E169"/>
    <mergeCell ref="F168:F169"/>
    <mergeCell ref="G168:G169"/>
    <mergeCell ref="H168:H169"/>
    <mergeCell ref="I168:I169"/>
    <mergeCell ref="J168:J169"/>
    <mergeCell ref="K168:K169"/>
    <mergeCell ref="L168:L169"/>
    <mergeCell ref="M168:M169"/>
    <mergeCell ref="N168:N169"/>
    <mergeCell ref="M166:M167"/>
    <mergeCell ref="N166:N167"/>
    <mergeCell ref="O166:O167"/>
    <mergeCell ref="P166:P167"/>
    <mergeCell ref="Q166:Q167"/>
    <mergeCell ref="H166:H167"/>
    <mergeCell ref="I166:I167"/>
    <mergeCell ref="J166:J167"/>
    <mergeCell ref="K166:K167"/>
    <mergeCell ref="L166:L167"/>
    <mergeCell ref="B166:B167"/>
    <mergeCell ref="C166:C167"/>
    <mergeCell ref="E166:E167"/>
    <mergeCell ref="F166:F167"/>
    <mergeCell ref="G166:G167"/>
    <mergeCell ref="Q164:Q165"/>
    <mergeCell ref="R164:R165"/>
    <mergeCell ref="S164:S165"/>
    <mergeCell ref="T164:T165"/>
    <mergeCell ref="U164:U165"/>
    <mergeCell ref="T162:T163"/>
    <mergeCell ref="U162:U163"/>
    <mergeCell ref="B164:B165"/>
    <mergeCell ref="C164:C165"/>
    <mergeCell ref="E164:E165"/>
    <mergeCell ref="F164:F165"/>
    <mergeCell ref="G164:G165"/>
    <mergeCell ref="H164:H165"/>
    <mergeCell ref="I164:I165"/>
    <mergeCell ref="J164:J165"/>
    <mergeCell ref="K164:K165"/>
    <mergeCell ref="L164:L165"/>
    <mergeCell ref="M164:M165"/>
    <mergeCell ref="N164:N165"/>
    <mergeCell ref="O164:O165"/>
    <mergeCell ref="P164:P165"/>
    <mergeCell ref="O162:O163"/>
    <mergeCell ref="P162:P163"/>
    <mergeCell ref="Q162:Q163"/>
    <mergeCell ref="R162:R163"/>
    <mergeCell ref="S162:S163"/>
    <mergeCell ref="R160:R161"/>
    <mergeCell ref="S160:S161"/>
    <mergeCell ref="T160:T161"/>
    <mergeCell ref="U160:U161"/>
    <mergeCell ref="B162:B163"/>
    <mergeCell ref="C162:C163"/>
    <mergeCell ref="E162:E163"/>
    <mergeCell ref="F162:F163"/>
    <mergeCell ref="G162:G163"/>
    <mergeCell ref="H162:H163"/>
    <mergeCell ref="I162:I163"/>
    <mergeCell ref="J162:J163"/>
    <mergeCell ref="K162:K163"/>
    <mergeCell ref="L162:L163"/>
    <mergeCell ref="M162:M163"/>
    <mergeCell ref="N162:N163"/>
    <mergeCell ref="M160:M161"/>
    <mergeCell ref="N160:N161"/>
    <mergeCell ref="O160:O161"/>
    <mergeCell ref="P160:P161"/>
    <mergeCell ref="Q160:Q161"/>
    <mergeCell ref="H160:H161"/>
    <mergeCell ref="I160:I161"/>
    <mergeCell ref="J160:J161"/>
    <mergeCell ref="K160:K161"/>
    <mergeCell ref="L160:L161"/>
    <mergeCell ref="B160:B161"/>
    <mergeCell ref="C160:C161"/>
    <mergeCell ref="E160:E161"/>
    <mergeCell ref="F160:F161"/>
    <mergeCell ref="G160:G161"/>
    <mergeCell ref="Q158:Q159"/>
    <mergeCell ref="R158:R159"/>
    <mergeCell ref="S158:S159"/>
    <mergeCell ref="T158:T159"/>
    <mergeCell ref="U158:U159"/>
    <mergeCell ref="T156:T157"/>
    <mergeCell ref="U156:U157"/>
    <mergeCell ref="B158:B159"/>
    <mergeCell ref="C158:C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O156:O157"/>
    <mergeCell ref="P156:P157"/>
    <mergeCell ref="Q156:Q157"/>
    <mergeCell ref="R156:R157"/>
    <mergeCell ref="S156:S157"/>
    <mergeCell ref="R154:R155"/>
    <mergeCell ref="S154:S155"/>
    <mergeCell ref="T154:T155"/>
    <mergeCell ref="U154:U155"/>
    <mergeCell ref="B156:B157"/>
    <mergeCell ref="C156:C157"/>
    <mergeCell ref="E156:E157"/>
    <mergeCell ref="F156:F157"/>
    <mergeCell ref="G156:G157"/>
    <mergeCell ref="H156:H157"/>
    <mergeCell ref="I156:I157"/>
    <mergeCell ref="J156:J157"/>
    <mergeCell ref="K156:K157"/>
    <mergeCell ref="L156:L157"/>
    <mergeCell ref="M156:M157"/>
    <mergeCell ref="N156:N157"/>
    <mergeCell ref="M154:M155"/>
    <mergeCell ref="N154:N155"/>
    <mergeCell ref="O154:O155"/>
    <mergeCell ref="P154:P155"/>
    <mergeCell ref="Q154:Q155"/>
    <mergeCell ref="H154:H155"/>
    <mergeCell ref="I154:I155"/>
    <mergeCell ref="J154:J155"/>
    <mergeCell ref="K154:K155"/>
    <mergeCell ref="L154:L155"/>
    <mergeCell ref="B154:B155"/>
    <mergeCell ref="C154:C155"/>
    <mergeCell ref="E154:E155"/>
    <mergeCell ref="F154:F155"/>
    <mergeCell ref="G154:G155"/>
    <mergeCell ref="Q152:Q153"/>
    <mergeCell ref="R152:R153"/>
    <mergeCell ref="S152:S153"/>
    <mergeCell ref="T152:T153"/>
    <mergeCell ref="U152:U153"/>
    <mergeCell ref="T150:T151"/>
    <mergeCell ref="U150:U151"/>
    <mergeCell ref="B152:B153"/>
    <mergeCell ref="C152:C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O150:O151"/>
    <mergeCell ref="P150:P151"/>
    <mergeCell ref="Q150:Q151"/>
    <mergeCell ref="R150:R151"/>
    <mergeCell ref="S150:S151"/>
    <mergeCell ref="R148:R149"/>
    <mergeCell ref="S148:S149"/>
    <mergeCell ref="T148:T149"/>
    <mergeCell ref="U148:U149"/>
    <mergeCell ref="B150:B151"/>
    <mergeCell ref="C150:C151"/>
    <mergeCell ref="E150:E151"/>
    <mergeCell ref="F150:F151"/>
    <mergeCell ref="G150:G151"/>
    <mergeCell ref="H150:H151"/>
    <mergeCell ref="I150:I151"/>
    <mergeCell ref="J150:J151"/>
    <mergeCell ref="K150:K151"/>
    <mergeCell ref="L150:L151"/>
    <mergeCell ref="M150:M151"/>
    <mergeCell ref="N150:N151"/>
    <mergeCell ref="U146:U147"/>
    <mergeCell ref="B148:B149"/>
    <mergeCell ref="C148:C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Q146:Q147"/>
    <mergeCell ref="R146:R147"/>
    <mergeCell ref="S146:S147"/>
    <mergeCell ref="T146:T147"/>
    <mergeCell ref="S144:S145"/>
    <mergeCell ref="T144:T145"/>
    <mergeCell ref="U144:U145"/>
    <mergeCell ref="B146:B147"/>
    <mergeCell ref="C146:C147"/>
    <mergeCell ref="E146:E147"/>
    <mergeCell ref="F146:F147"/>
    <mergeCell ref="G146:G147"/>
    <mergeCell ref="H146:H147"/>
    <mergeCell ref="I146:I147"/>
    <mergeCell ref="J146:J147"/>
    <mergeCell ref="K146:K147"/>
    <mergeCell ref="L146:L147"/>
    <mergeCell ref="M146:M147"/>
    <mergeCell ref="N146:N147"/>
    <mergeCell ref="O146:O147"/>
    <mergeCell ref="N144:N145"/>
    <mergeCell ref="O144:O145"/>
    <mergeCell ref="P144:P145"/>
    <mergeCell ref="Q144:Q145"/>
    <mergeCell ref="R144:R145"/>
    <mergeCell ref="R142:R143"/>
    <mergeCell ref="S142:S143"/>
    <mergeCell ref="T142:T143"/>
    <mergeCell ref="U142:U143"/>
    <mergeCell ref="A144:A177"/>
    <mergeCell ref="B144:B145"/>
    <mergeCell ref="C144:C145"/>
    <mergeCell ref="E144:E145"/>
    <mergeCell ref="F144:F145"/>
    <mergeCell ref="G144:G145"/>
    <mergeCell ref="H144:H145"/>
    <mergeCell ref="I144:I145"/>
    <mergeCell ref="J144:J145"/>
    <mergeCell ref="K144:K145"/>
    <mergeCell ref="L144:L145"/>
    <mergeCell ref="M144:M145"/>
    <mergeCell ref="M142:M143"/>
    <mergeCell ref="N142:N143"/>
    <mergeCell ref="O142:O143"/>
    <mergeCell ref="P142:P143"/>
    <mergeCell ref="Q142:Q143"/>
    <mergeCell ref="H142:H143"/>
    <mergeCell ref="I142:I143"/>
    <mergeCell ref="J142:J143"/>
    <mergeCell ref="K142:K143"/>
    <mergeCell ref="L142:L143"/>
    <mergeCell ref="B142:B143"/>
    <mergeCell ref="C142:C143"/>
    <mergeCell ref="E142:E143"/>
    <mergeCell ref="F142:F143"/>
    <mergeCell ref="G142:G143"/>
    <mergeCell ref="P146:P147"/>
    <mergeCell ref="Q140:Q141"/>
    <mergeCell ref="R140:R141"/>
    <mergeCell ref="S140:S141"/>
    <mergeCell ref="T140:T141"/>
    <mergeCell ref="U140:U141"/>
    <mergeCell ref="T138:T139"/>
    <mergeCell ref="U138:U139"/>
    <mergeCell ref="B140:B141"/>
    <mergeCell ref="C140:C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O138:O139"/>
    <mergeCell ref="P138:P139"/>
    <mergeCell ref="Q138:Q139"/>
    <mergeCell ref="R138:R139"/>
    <mergeCell ref="S138:S139"/>
    <mergeCell ref="R136:R137"/>
    <mergeCell ref="S136:S137"/>
    <mergeCell ref="T136:T137"/>
    <mergeCell ref="U136:U137"/>
    <mergeCell ref="B138:B139"/>
    <mergeCell ref="C138:C139"/>
    <mergeCell ref="E138:E139"/>
    <mergeCell ref="F138:F139"/>
    <mergeCell ref="G138:G139"/>
    <mergeCell ref="H138:H139"/>
    <mergeCell ref="I138:I139"/>
    <mergeCell ref="J138:J139"/>
    <mergeCell ref="K138:K139"/>
    <mergeCell ref="L138:L139"/>
    <mergeCell ref="M138:M139"/>
    <mergeCell ref="N138:N139"/>
    <mergeCell ref="M136:M137"/>
    <mergeCell ref="N136:N137"/>
    <mergeCell ref="O136:O137"/>
    <mergeCell ref="P136:P137"/>
    <mergeCell ref="Q136:Q137"/>
    <mergeCell ref="H136:H137"/>
    <mergeCell ref="I136:I137"/>
    <mergeCell ref="J136:J137"/>
    <mergeCell ref="K136:K137"/>
    <mergeCell ref="L136:L137"/>
    <mergeCell ref="B136:B137"/>
    <mergeCell ref="C136:C137"/>
    <mergeCell ref="E136:E137"/>
    <mergeCell ref="F136:F137"/>
    <mergeCell ref="G136:G137"/>
    <mergeCell ref="Q134:Q135"/>
    <mergeCell ref="R134:R135"/>
    <mergeCell ref="S134:S135"/>
    <mergeCell ref="T134:T135"/>
    <mergeCell ref="U134:U135"/>
    <mergeCell ref="T132:T133"/>
    <mergeCell ref="U132:U133"/>
    <mergeCell ref="B134:B135"/>
    <mergeCell ref="C134:C135"/>
    <mergeCell ref="E134:E135"/>
    <mergeCell ref="F134:F135"/>
    <mergeCell ref="G134:G135"/>
    <mergeCell ref="H134:H135"/>
    <mergeCell ref="I134:I135"/>
    <mergeCell ref="J134:J135"/>
    <mergeCell ref="K134:K135"/>
    <mergeCell ref="L134:L135"/>
    <mergeCell ref="M134:M135"/>
    <mergeCell ref="N134:N135"/>
    <mergeCell ref="O134:O135"/>
    <mergeCell ref="P134:P135"/>
    <mergeCell ref="O132:O133"/>
    <mergeCell ref="P132:P133"/>
    <mergeCell ref="Q132:Q133"/>
    <mergeCell ref="R132:R133"/>
    <mergeCell ref="S132:S133"/>
    <mergeCell ref="R130:R131"/>
    <mergeCell ref="S130:S131"/>
    <mergeCell ref="T130:T131"/>
    <mergeCell ref="U130:U131"/>
    <mergeCell ref="B132:B133"/>
    <mergeCell ref="C132:C133"/>
    <mergeCell ref="E132:E133"/>
    <mergeCell ref="F132:F133"/>
    <mergeCell ref="G132:G133"/>
    <mergeCell ref="H132:H133"/>
    <mergeCell ref="I132:I133"/>
    <mergeCell ref="J132:J133"/>
    <mergeCell ref="K132:K133"/>
    <mergeCell ref="L132:L133"/>
    <mergeCell ref="M132:M133"/>
    <mergeCell ref="N132:N133"/>
    <mergeCell ref="M130:M131"/>
    <mergeCell ref="N130:N131"/>
    <mergeCell ref="O130:O131"/>
    <mergeCell ref="P130:P131"/>
    <mergeCell ref="Q130:Q131"/>
    <mergeCell ref="H130:H131"/>
    <mergeCell ref="I130:I131"/>
    <mergeCell ref="J130:J131"/>
    <mergeCell ref="K130:K131"/>
    <mergeCell ref="L130:L131"/>
    <mergeCell ref="B130:B131"/>
    <mergeCell ref="C130:C131"/>
    <mergeCell ref="E130:E131"/>
    <mergeCell ref="F130:F131"/>
    <mergeCell ref="G130:G131"/>
    <mergeCell ref="Q128:Q129"/>
    <mergeCell ref="R128:R129"/>
    <mergeCell ref="S128:S129"/>
    <mergeCell ref="T128:T129"/>
    <mergeCell ref="U128:U129"/>
    <mergeCell ref="T126:T127"/>
    <mergeCell ref="U126:U127"/>
    <mergeCell ref="B128:B129"/>
    <mergeCell ref="C128:C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O126:O127"/>
    <mergeCell ref="P126:P127"/>
    <mergeCell ref="Q126:Q127"/>
    <mergeCell ref="R126:R127"/>
    <mergeCell ref="S126:S127"/>
    <mergeCell ref="R124:R125"/>
    <mergeCell ref="S124:S125"/>
    <mergeCell ref="T124:T125"/>
    <mergeCell ref="U124:U125"/>
    <mergeCell ref="B126:B127"/>
    <mergeCell ref="C126:C127"/>
    <mergeCell ref="E126:E127"/>
    <mergeCell ref="F126:F127"/>
    <mergeCell ref="G126:G127"/>
    <mergeCell ref="H126:H127"/>
    <mergeCell ref="I126:I127"/>
    <mergeCell ref="J126:J127"/>
    <mergeCell ref="K126:K127"/>
    <mergeCell ref="L126:L127"/>
    <mergeCell ref="M126:M127"/>
    <mergeCell ref="N126:N127"/>
    <mergeCell ref="M124:M125"/>
    <mergeCell ref="N124:N125"/>
    <mergeCell ref="O124:O125"/>
    <mergeCell ref="P124:P125"/>
    <mergeCell ref="Q124:Q125"/>
    <mergeCell ref="H124:H125"/>
    <mergeCell ref="I124:I125"/>
    <mergeCell ref="J124:J125"/>
    <mergeCell ref="K124:K125"/>
    <mergeCell ref="L124:L125"/>
    <mergeCell ref="B124:B125"/>
    <mergeCell ref="C124:C125"/>
    <mergeCell ref="E124:E125"/>
    <mergeCell ref="F124:F125"/>
    <mergeCell ref="G124:G125"/>
    <mergeCell ref="Q122:Q123"/>
    <mergeCell ref="R122:R123"/>
    <mergeCell ref="S122:S123"/>
    <mergeCell ref="T122:T123"/>
    <mergeCell ref="U122:U123"/>
    <mergeCell ref="T120:T121"/>
    <mergeCell ref="U120:U121"/>
    <mergeCell ref="B122:B123"/>
    <mergeCell ref="C122:C123"/>
    <mergeCell ref="E122:E123"/>
    <mergeCell ref="F122:F123"/>
    <mergeCell ref="G122:G123"/>
    <mergeCell ref="H122:H123"/>
    <mergeCell ref="I122:I123"/>
    <mergeCell ref="J122:J123"/>
    <mergeCell ref="K122:K123"/>
    <mergeCell ref="L122:L123"/>
    <mergeCell ref="M122:M123"/>
    <mergeCell ref="N122:N123"/>
    <mergeCell ref="O122:O123"/>
    <mergeCell ref="P122:P123"/>
    <mergeCell ref="O120:O121"/>
    <mergeCell ref="P120:P121"/>
    <mergeCell ref="Q120:Q121"/>
    <mergeCell ref="R120:R121"/>
    <mergeCell ref="S120:S121"/>
    <mergeCell ref="R118:R119"/>
    <mergeCell ref="S118:S119"/>
    <mergeCell ref="T118:T119"/>
    <mergeCell ref="U118:U119"/>
    <mergeCell ref="B120:B121"/>
    <mergeCell ref="C120:C121"/>
    <mergeCell ref="E120:E121"/>
    <mergeCell ref="F120:F121"/>
    <mergeCell ref="G120:G121"/>
    <mergeCell ref="H120:H121"/>
    <mergeCell ref="I120:I121"/>
    <mergeCell ref="J120:J121"/>
    <mergeCell ref="K120:K121"/>
    <mergeCell ref="L120:L121"/>
    <mergeCell ref="M120:M121"/>
    <mergeCell ref="N120:N121"/>
    <mergeCell ref="U116:U117"/>
    <mergeCell ref="B118:B119"/>
    <mergeCell ref="C118:C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F116:F117"/>
    <mergeCell ref="G116:G117"/>
    <mergeCell ref="H116:H117"/>
    <mergeCell ref="I116:I117"/>
    <mergeCell ref="J116:J117"/>
    <mergeCell ref="Q114:Q115"/>
    <mergeCell ref="R114:R115"/>
    <mergeCell ref="S114:S115"/>
    <mergeCell ref="T114:T115"/>
    <mergeCell ref="L114:L115"/>
    <mergeCell ref="M114:M115"/>
    <mergeCell ref="N114:N115"/>
    <mergeCell ref="O114:O115"/>
    <mergeCell ref="P114:P115"/>
    <mergeCell ref="G114:G115"/>
    <mergeCell ref="H114:H115"/>
    <mergeCell ref="I114:I115"/>
    <mergeCell ref="J114:J115"/>
    <mergeCell ref="K114:K115"/>
    <mergeCell ref="Q110:Q111"/>
    <mergeCell ref="R110:R111"/>
    <mergeCell ref="S110:S111"/>
    <mergeCell ref="T110:T111"/>
    <mergeCell ref="U110:U111"/>
    <mergeCell ref="L110:L111"/>
    <mergeCell ref="M110:M111"/>
    <mergeCell ref="N110:N111"/>
    <mergeCell ref="O110:O111"/>
    <mergeCell ref="P110:P111"/>
    <mergeCell ref="G110:G111"/>
    <mergeCell ref="H110:H111"/>
    <mergeCell ref="I110:I111"/>
    <mergeCell ref="J110:J111"/>
    <mergeCell ref="K110:K111"/>
    <mergeCell ref="P116:P117"/>
    <mergeCell ref="Q116:Q117"/>
    <mergeCell ref="R116:R117"/>
    <mergeCell ref="S116:S117"/>
    <mergeCell ref="T116:T117"/>
    <mergeCell ref="K116:K117"/>
    <mergeCell ref="L116:L117"/>
    <mergeCell ref="M116:M117"/>
    <mergeCell ref="N116:N117"/>
    <mergeCell ref="O116:O117"/>
    <mergeCell ref="A110:A143"/>
    <mergeCell ref="B110:B111"/>
    <mergeCell ref="C110:C111"/>
    <mergeCell ref="E110:E111"/>
    <mergeCell ref="F110:F111"/>
    <mergeCell ref="B112:B113"/>
    <mergeCell ref="C112:C113"/>
    <mergeCell ref="E112:E113"/>
    <mergeCell ref="F112:F113"/>
    <mergeCell ref="B114:B115"/>
    <mergeCell ref="C114:C115"/>
    <mergeCell ref="E114:E115"/>
    <mergeCell ref="F114:F115"/>
    <mergeCell ref="B116:B117"/>
    <mergeCell ref="C116:C117"/>
    <mergeCell ref="E116:E117"/>
    <mergeCell ref="U114:U115"/>
    <mergeCell ref="Q112:Q113"/>
    <mergeCell ref="R112:R113"/>
    <mergeCell ref="S112:S113"/>
    <mergeCell ref="T112:T113"/>
    <mergeCell ref="U112:U113"/>
    <mergeCell ref="L112:L113"/>
    <mergeCell ref="M112:M113"/>
    <mergeCell ref="N112:N113"/>
    <mergeCell ref="O112:O113"/>
    <mergeCell ref="P112:P113"/>
    <mergeCell ref="G112:G113"/>
    <mergeCell ref="H112:H113"/>
    <mergeCell ref="I112:I113"/>
    <mergeCell ref="J112:J113"/>
    <mergeCell ref="K112:K113"/>
    <mergeCell ref="Q108:Q109"/>
    <mergeCell ref="R108:R109"/>
    <mergeCell ref="S108:S109"/>
    <mergeCell ref="T108:T109"/>
    <mergeCell ref="U108:U109"/>
    <mergeCell ref="T106:T107"/>
    <mergeCell ref="U106:U107"/>
    <mergeCell ref="B108:B109"/>
    <mergeCell ref="C108:C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O106:O107"/>
    <mergeCell ref="P106:P107"/>
    <mergeCell ref="Q106:Q107"/>
    <mergeCell ref="R106:R107"/>
    <mergeCell ref="S106:S107"/>
    <mergeCell ref="R104:R105"/>
    <mergeCell ref="S104:S105"/>
    <mergeCell ref="T104:T105"/>
    <mergeCell ref="U104:U105"/>
    <mergeCell ref="B106:B107"/>
    <mergeCell ref="C106:C107"/>
    <mergeCell ref="E106:E107"/>
    <mergeCell ref="F106:F107"/>
    <mergeCell ref="G106:G107"/>
    <mergeCell ref="H106:H107"/>
    <mergeCell ref="I106:I107"/>
    <mergeCell ref="J106:J107"/>
    <mergeCell ref="K106:K107"/>
    <mergeCell ref="L106:L107"/>
    <mergeCell ref="M106:M107"/>
    <mergeCell ref="N106:N107"/>
    <mergeCell ref="M104:M105"/>
    <mergeCell ref="N104:N105"/>
    <mergeCell ref="O104:O105"/>
    <mergeCell ref="P104:P105"/>
    <mergeCell ref="Q104:Q105"/>
    <mergeCell ref="H104:H105"/>
    <mergeCell ref="I104:I105"/>
    <mergeCell ref="J104:J105"/>
    <mergeCell ref="K104:K105"/>
    <mergeCell ref="L104:L105"/>
    <mergeCell ref="B104:B105"/>
    <mergeCell ref="C104:C105"/>
    <mergeCell ref="E104:E105"/>
    <mergeCell ref="F104:F105"/>
    <mergeCell ref="G104:G105"/>
    <mergeCell ref="Q102:Q103"/>
    <mergeCell ref="R102:R103"/>
    <mergeCell ref="S102:S103"/>
    <mergeCell ref="T102:T103"/>
    <mergeCell ref="U102:U103"/>
    <mergeCell ref="T100:T101"/>
    <mergeCell ref="U100:U101"/>
    <mergeCell ref="B102:B103"/>
    <mergeCell ref="C102:C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O100:O101"/>
    <mergeCell ref="P100:P101"/>
    <mergeCell ref="Q100:Q101"/>
    <mergeCell ref="R100:R101"/>
    <mergeCell ref="S100:S101"/>
    <mergeCell ref="R98:R99"/>
    <mergeCell ref="S98:S99"/>
    <mergeCell ref="T98:T99"/>
    <mergeCell ref="U98:U99"/>
    <mergeCell ref="B100:B101"/>
    <mergeCell ref="C100:C101"/>
    <mergeCell ref="E100:E101"/>
    <mergeCell ref="F100:F101"/>
    <mergeCell ref="G100:G101"/>
    <mergeCell ref="H100:H101"/>
    <mergeCell ref="I100:I101"/>
    <mergeCell ref="J100:J101"/>
    <mergeCell ref="K100:K101"/>
    <mergeCell ref="L100:L101"/>
    <mergeCell ref="M100:M101"/>
    <mergeCell ref="N100:N101"/>
    <mergeCell ref="M98:M99"/>
    <mergeCell ref="N98:N99"/>
    <mergeCell ref="O98:O99"/>
    <mergeCell ref="P98:P99"/>
    <mergeCell ref="Q98:Q99"/>
    <mergeCell ref="H98:H99"/>
    <mergeCell ref="I98:I99"/>
    <mergeCell ref="J98:J99"/>
    <mergeCell ref="K98:K99"/>
    <mergeCell ref="L98:L99"/>
    <mergeCell ref="B98:B99"/>
    <mergeCell ref="C98:C99"/>
    <mergeCell ref="E98:E99"/>
    <mergeCell ref="F98:F99"/>
    <mergeCell ref="G98:G99"/>
    <mergeCell ref="Q96:Q97"/>
    <mergeCell ref="R96:R97"/>
    <mergeCell ref="S96:S97"/>
    <mergeCell ref="T96:T97"/>
    <mergeCell ref="U96:U97"/>
    <mergeCell ref="T94:T95"/>
    <mergeCell ref="U94:U95"/>
    <mergeCell ref="B96:B97"/>
    <mergeCell ref="C96:C97"/>
    <mergeCell ref="E96:E97"/>
    <mergeCell ref="F96:F97"/>
    <mergeCell ref="G96:G97"/>
    <mergeCell ref="H96:H97"/>
    <mergeCell ref="I96:I97"/>
    <mergeCell ref="J96:J97"/>
    <mergeCell ref="K96:K97"/>
    <mergeCell ref="L96:L97"/>
    <mergeCell ref="M96:M97"/>
    <mergeCell ref="N96:N97"/>
    <mergeCell ref="O96:O97"/>
    <mergeCell ref="P96:P97"/>
    <mergeCell ref="O94:O95"/>
    <mergeCell ref="P94:P95"/>
    <mergeCell ref="Q94:Q95"/>
    <mergeCell ref="R94:R95"/>
    <mergeCell ref="S94:S95"/>
    <mergeCell ref="R92:R93"/>
    <mergeCell ref="S92:S93"/>
    <mergeCell ref="T92:T93"/>
    <mergeCell ref="U92:U93"/>
    <mergeCell ref="B94:B95"/>
    <mergeCell ref="C94:C95"/>
    <mergeCell ref="E94:E95"/>
    <mergeCell ref="F94:F95"/>
    <mergeCell ref="G94:G95"/>
    <mergeCell ref="H94:H95"/>
    <mergeCell ref="I94:I95"/>
    <mergeCell ref="J94:J95"/>
    <mergeCell ref="K94:K95"/>
    <mergeCell ref="L94:L95"/>
    <mergeCell ref="M94:M95"/>
    <mergeCell ref="N94:N95"/>
    <mergeCell ref="M92:M93"/>
    <mergeCell ref="N92:N93"/>
    <mergeCell ref="O92:O93"/>
    <mergeCell ref="P92:P93"/>
    <mergeCell ref="Q92:Q93"/>
    <mergeCell ref="H92:H93"/>
    <mergeCell ref="I92:I93"/>
    <mergeCell ref="J92:J93"/>
    <mergeCell ref="K92:K93"/>
    <mergeCell ref="L92:L93"/>
    <mergeCell ref="B92:B93"/>
    <mergeCell ref="C92:C93"/>
    <mergeCell ref="E92:E93"/>
    <mergeCell ref="F92:F93"/>
    <mergeCell ref="G92:G93"/>
    <mergeCell ref="Q90:Q91"/>
    <mergeCell ref="R90:R91"/>
    <mergeCell ref="S90:S91"/>
    <mergeCell ref="T90:T91"/>
    <mergeCell ref="U90:U91"/>
    <mergeCell ref="T88:T89"/>
    <mergeCell ref="U88:U89"/>
    <mergeCell ref="B90:B91"/>
    <mergeCell ref="C90:C91"/>
    <mergeCell ref="E90:E91"/>
    <mergeCell ref="F90:F91"/>
    <mergeCell ref="G90:G91"/>
    <mergeCell ref="H90:H91"/>
    <mergeCell ref="I90:I91"/>
    <mergeCell ref="J90:J91"/>
    <mergeCell ref="K90:K91"/>
    <mergeCell ref="L90:L91"/>
    <mergeCell ref="M90:M91"/>
    <mergeCell ref="N90:N91"/>
    <mergeCell ref="O90:O91"/>
    <mergeCell ref="P90:P91"/>
    <mergeCell ref="O88:O89"/>
    <mergeCell ref="P88:P89"/>
    <mergeCell ref="Q88:Q89"/>
    <mergeCell ref="R88:R89"/>
    <mergeCell ref="S88:S89"/>
    <mergeCell ref="R86:R87"/>
    <mergeCell ref="S86:S87"/>
    <mergeCell ref="T86:T87"/>
    <mergeCell ref="U86:U87"/>
    <mergeCell ref="B88:B89"/>
    <mergeCell ref="C88:C89"/>
    <mergeCell ref="E88:E89"/>
    <mergeCell ref="F88:F89"/>
    <mergeCell ref="G88:G89"/>
    <mergeCell ref="H88:H89"/>
    <mergeCell ref="I88:I89"/>
    <mergeCell ref="J88:J89"/>
    <mergeCell ref="K88:K89"/>
    <mergeCell ref="L88:L89"/>
    <mergeCell ref="M88:M89"/>
    <mergeCell ref="N88:N89"/>
    <mergeCell ref="M86:M87"/>
    <mergeCell ref="N86:N87"/>
    <mergeCell ref="O86:O87"/>
    <mergeCell ref="P86:P87"/>
    <mergeCell ref="Q86:Q87"/>
    <mergeCell ref="H86:H87"/>
    <mergeCell ref="I86:I87"/>
    <mergeCell ref="J86:J87"/>
    <mergeCell ref="K86:K87"/>
    <mergeCell ref="L86:L87"/>
    <mergeCell ref="B86:B87"/>
    <mergeCell ref="C86:C87"/>
    <mergeCell ref="E86:E87"/>
    <mergeCell ref="F86:F87"/>
    <mergeCell ref="G86:G87"/>
    <mergeCell ref="Q84:Q85"/>
    <mergeCell ref="R84:R85"/>
    <mergeCell ref="S84:S85"/>
    <mergeCell ref="T84:T85"/>
    <mergeCell ref="U84:U85"/>
    <mergeCell ref="T82:T83"/>
    <mergeCell ref="U82:U83"/>
    <mergeCell ref="B84:B85"/>
    <mergeCell ref="C84:C85"/>
    <mergeCell ref="E84:E85"/>
    <mergeCell ref="F84:F85"/>
    <mergeCell ref="G84:G85"/>
    <mergeCell ref="H84:H85"/>
    <mergeCell ref="I84:I85"/>
    <mergeCell ref="J84:J85"/>
    <mergeCell ref="K84:K85"/>
    <mergeCell ref="L84:L85"/>
    <mergeCell ref="M84:M85"/>
    <mergeCell ref="N84:N85"/>
    <mergeCell ref="O84:O85"/>
    <mergeCell ref="P84:P85"/>
    <mergeCell ref="O82:O83"/>
    <mergeCell ref="P82:P83"/>
    <mergeCell ref="Q82:Q83"/>
    <mergeCell ref="R82:R83"/>
    <mergeCell ref="S82:S83"/>
    <mergeCell ref="R80:R81"/>
    <mergeCell ref="S80:S81"/>
    <mergeCell ref="T80:T81"/>
    <mergeCell ref="U80:U81"/>
    <mergeCell ref="B82:B83"/>
    <mergeCell ref="C82:C83"/>
    <mergeCell ref="E82:E83"/>
    <mergeCell ref="F82:F83"/>
    <mergeCell ref="G82:G83"/>
    <mergeCell ref="H82:H83"/>
    <mergeCell ref="I82:I83"/>
    <mergeCell ref="J82:J83"/>
    <mergeCell ref="K82:K83"/>
    <mergeCell ref="L82:L83"/>
    <mergeCell ref="M82:M83"/>
    <mergeCell ref="N82:N83"/>
    <mergeCell ref="U78:U79"/>
    <mergeCell ref="B80:B81"/>
    <mergeCell ref="C80:C81"/>
    <mergeCell ref="E80:E81"/>
    <mergeCell ref="F80:F81"/>
    <mergeCell ref="G80:G81"/>
    <mergeCell ref="H80:H81"/>
    <mergeCell ref="I80:I81"/>
    <mergeCell ref="J80:J81"/>
    <mergeCell ref="K80:K81"/>
    <mergeCell ref="L80:L81"/>
    <mergeCell ref="M80:M81"/>
    <mergeCell ref="N80:N81"/>
    <mergeCell ref="O80:O81"/>
    <mergeCell ref="P80:P81"/>
    <mergeCell ref="Q80:Q81"/>
    <mergeCell ref="Q78:Q79"/>
    <mergeCell ref="R78:R79"/>
    <mergeCell ref="S78:S79"/>
    <mergeCell ref="T78:T79"/>
    <mergeCell ref="S76:S77"/>
    <mergeCell ref="T76:T77"/>
    <mergeCell ref="U76:U77"/>
    <mergeCell ref="B78:B79"/>
    <mergeCell ref="C78:C79"/>
    <mergeCell ref="E78:E79"/>
    <mergeCell ref="F78:F79"/>
    <mergeCell ref="G78:G79"/>
    <mergeCell ref="H78:H79"/>
    <mergeCell ref="I78:I79"/>
    <mergeCell ref="J78:J79"/>
    <mergeCell ref="K78:K79"/>
    <mergeCell ref="L78:L79"/>
    <mergeCell ref="M78:M79"/>
    <mergeCell ref="N78:N79"/>
    <mergeCell ref="O78:O79"/>
    <mergeCell ref="N76:N77"/>
    <mergeCell ref="O76:O77"/>
    <mergeCell ref="P76:P77"/>
    <mergeCell ref="Q76:Q77"/>
    <mergeCell ref="R76:R77"/>
    <mergeCell ref="R74:R75"/>
    <mergeCell ref="S74:S75"/>
    <mergeCell ref="T74:T75"/>
    <mergeCell ref="U74:U75"/>
    <mergeCell ref="A76:A109"/>
    <mergeCell ref="B76:B77"/>
    <mergeCell ref="C76:C77"/>
    <mergeCell ref="E76:E77"/>
    <mergeCell ref="F76:F77"/>
    <mergeCell ref="G76:G77"/>
    <mergeCell ref="H76:H77"/>
    <mergeCell ref="I76:I77"/>
    <mergeCell ref="J76:J77"/>
    <mergeCell ref="K76:K77"/>
    <mergeCell ref="L76:L77"/>
    <mergeCell ref="M76:M77"/>
    <mergeCell ref="M74:M75"/>
    <mergeCell ref="N74:N75"/>
    <mergeCell ref="O74:O75"/>
    <mergeCell ref="P74:P75"/>
    <mergeCell ref="Q74:Q75"/>
    <mergeCell ref="H74:H75"/>
    <mergeCell ref="I74:I75"/>
    <mergeCell ref="J74:J75"/>
    <mergeCell ref="K74:K75"/>
    <mergeCell ref="L74:L75"/>
    <mergeCell ref="B74:B75"/>
    <mergeCell ref="C74:C75"/>
    <mergeCell ref="E74:E75"/>
    <mergeCell ref="F74:F75"/>
    <mergeCell ref="G74:G75"/>
    <mergeCell ref="P78:P79"/>
    <mergeCell ref="Q72:Q73"/>
    <mergeCell ref="R72:R73"/>
    <mergeCell ref="S72:S73"/>
    <mergeCell ref="T72:T73"/>
    <mergeCell ref="U72:U73"/>
    <mergeCell ref="T70:T71"/>
    <mergeCell ref="U70:U71"/>
    <mergeCell ref="B72:B73"/>
    <mergeCell ref="C72:C73"/>
    <mergeCell ref="E72:E73"/>
    <mergeCell ref="F72:F73"/>
    <mergeCell ref="G72:G73"/>
    <mergeCell ref="H72:H73"/>
    <mergeCell ref="I72:I73"/>
    <mergeCell ref="J72:J73"/>
    <mergeCell ref="K72:K73"/>
    <mergeCell ref="L72:L73"/>
    <mergeCell ref="M72:M73"/>
    <mergeCell ref="N72:N73"/>
    <mergeCell ref="O72:O73"/>
    <mergeCell ref="P72:P73"/>
    <mergeCell ref="O70:O71"/>
    <mergeCell ref="P70:P71"/>
    <mergeCell ref="Q70:Q71"/>
    <mergeCell ref="R70:R71"/>
    <mergeCell ref="S70:S71"/>
    <mergeCell ref="R68:R69"/>
    <mergeCell ref="S68:S69"/>
    <mergeCell ref="T68:T69"/>
    <mergeCell ref="U68:U69"/>
    <mergeCell ref="B70:B71"/>
    <mergeCell ref="C70:C71"/>
    <mergeCell ref="E70:E71"/>
    <mergeCell ref="F70:F71"/>
    <mergeCell ref="G70:G71"/>
    <mergeCell ref="H70:H71"/>
    <mergeCell ref="I70:I71"/>
    <mergeCell ref="J70:J71"/>
    <mergeCell ref="K70:K71"/>
    <mergeCell ref="L70:L71"/>
    <mergeCell ref="M70:M71"/>
    <mergeCell ref="N70:N71"/>
    <mergeCell ref="M68:M69"/>
    <mergeCell ref="N68:N69"/>
    <mergeCell ref="O68:O69"/>
    <mergeCell ref="P68:P69"/>
    <mergeCell ref="Q68:Q69"/>
    <mergeCell ref="H68:H69"/>
    <mergeCell ref="I68:I69"/>
    <mergeCell ref="J68:J69"/>
    <mergeCell ref="K68:K69"/>
    <mergeCell ref="L68:L69"/>
    <mergeCell ref="B68:B69"/>
    <mergeCell ref="C68:C69"/>
    <mergeCell ref="E68:E69"/>
    <mergeCell ref="F68:F69"/>
    <mergeCell ref="G68:G69"/>
    <mergeCell ref="Q66:Q67"/>
    <mergeCell ref="R66:R67"/>
    <mergeCell ref="S66:S67"/>
    <mergeCell ref="T66:T67"/>
    <mergeCell ref="U66:U67"/>
    <mergeCell ref="T64:T65"/>
    <mergeCell ref="U64:U65"/>
    <mergeCell ref="B66:B67"/>
    <mergeCell ref="C66:C67"/>
    <mergeCell ref="E66:E67"/>
    <mergeCell ref="F66:F67"/>
    <mergeCell ref="G66:G67"/>
    <mergeCell ref="H66:H67"/>
    <mergeCell ref="I66:I67"/>
    <mergeCell ref="J66:J67"/>
    <mergeCell ref="K66:K67"/>
    <mergeCell ref="L66:L67"/>
    <mergeCell ref="M66:M67"/>
    <mergeCell ref="N66:N67"/>
    <mergeCell ref="O66:O67"/>
    <mergeCell ref="P66:P67"/>
    <mergeCell ref="O64:O65"/>
    <mergeCell ref="P64:P65"/>
    <mergeCell ref="Q64:Q65"/>
    <mergeCell ref="R64:R65"/>
    <mergeCell ref="S64:S65"/>
    <mergeCell ref="R62:R63"/>
    <mergeCell ref="S62:S63"/>
    <mergeCell ref="T62:T63"/>
    <mergeCell ref="U62:U63"/>
    <mergeCell ref="B64:B65"/>
    <mergeCell ref="C64:C65"/>
    <mergeCell ref="E64:E65"/>
    <mergeCell ref="F64:F65"/>
    <mergeCell ref="G64:G65"/>
    <mergeCell ref="H64:H65"/>
    <mergeCell ref="I64:I65"/>
    <mergeCell ref="J64:J65"/>
    <mergeCell ref="K64:K65"/>
    <mergeCell ref="L64:L65"/>
    <mergeCell ref="M64:M65"/>
    <mergeCell ref="N64:N65"/>
    <mergeCell ref="M62:M63"/>
    <mergeCell ref="N62:N63"/>
    <mergeCell ref="O62:O63"/>
    <mergeCell ref="P62:P63"/>
    <mergeCell ref="Q62:Q63"/>
    <mergeCell ref="H62:H63"/>
    <mergeCell ref="I62:I63"/>
    <mergeCell ref="J62:J63"/>
    <mergeCell ref="K62:K63"/>
    <mergeCell ref="L62:L63"/>
    <mergeCell ref="B62:B63"/>
    <mergeCell ref="C62:C63"/>
    <mergeCell ref="E62:E63"/>
    <mergeCell ref="F62:F63"/>
    <mergeCell ref="G62:G63"/>
    <mergeCell ref="Q60:Q61"/>
    <mergeCell ref="R60:R61"/>
    <mergeCell ref="S60:S61"/>
    <mergeCell ref="T60:T61"/>
    <mergeCell ref="U60:U61"/>
    <mergeCell ref="T58:T59"/>
    <mergeCell ref="U58:U59"/>
    <mergeCell ref="B60:B61"/>
    <mergeCell ref="C60:C61"/>
    <mergeCell ref="E60:E61"/>
    <mergeCell ref="F60:F61"/>
    <mergeCell ref="G60:G61"/>
    <mergeCell ref="H60:H61"/>
    <mergeCell ref="I60:I61"/>
    <mergeCell ref="J60:J61"/>
    <mergeCell ref="K60:K61"/>
    <mergeCell ref="L60:L61"/>
    <mergeCell ref="M60:M61"/>
    <mergeCell ref="N60:N61"/>
    <mergeCell ref="O60:O61"/>
    <mergeCell ref="P60:P61"/>
    <mergeCell ref="O58:O59"/>
    <mergeCell ref="P58:P59"/>
    <mergeCell ref="Q58:Q59"/>
    <mergeCell ref="R58:R59"/>
    <mergeCell ref="S58:S59"/>
    <mergeCell ref="R56:R57"/>
    <mergeCell ref="S56:S57"/>
    <mergeCell ref="T56:T57"/>
    <mergeCell ref="U56:U57"/>
    <mergeCell ref="B58:B59"/>
    <mergeCell ref="C58:C59"/>
    <mergeCell ref="E58:E59"/>
    <mergeCell ref="F58:F59"/>
    <mergeCell ref="G58:G59"/>
    <mergeCell ref="H58:H59"/>
    <mergeCell ref="I58:I59"/>
    <mergeCell ref="J58:J59"/>
    <mergeCell ref="K58:K59"/>
    <mergeCell ref="L58:L59"/>
    <mergeCell ref="M58:M59"/>
    <mergeCell ref="N58:N59"/>
    <mergeCell ref="M56:M57"/>
    <mergeCell ref="N56:N57"/>
    <mergeCell ref="O56:O57"/>
    <mergeCell ref="P56:P57"/>
    <mergeCell ref="Q56:Q57"/>
    <mergeCell ref="H56:H57"/>
    <mergeCell ref="I56:I57"/>
    <mergeCell ref="J56:J57"/>
    <mergeCell ref="K56:K57"/>
    <mergeCell ref="L56:L57"/>
    <mergeCell ref="B56:B57"/>
    <mergeCell ref="C56:C57"/>
    <mergeCell ref="E56:E57"/>
    <mergeCell ref="F56:F57"/>
    <mergeCell ref="G56:G57"/>
    <mergeCell ref="Q54:Q55"/>
    <mergeCell ref="R54:R55"/>
    <mergeCell ref="S54:S55"/>
    <mergeCell ref="T54:T55"/>
    <mergeCell ref="U54:U55"/>
    <mergeCell ref="T52:T53"/>
    <mergeCell ref="U52:U53"/>
    <mergeCell ref="B54:B55"/>
    <mergeCell ref="C54:C55"/>
    <mergeCell ref="E54:E55"/>
    <mergeCell ref="F54:F55"/>
    <mergeCell ref="G54:G55"/>
    <mergeCell ref="H54:H55"/>
    <mergeCell ref="I54:I55"/>
    <mergeCell ref="J54:J55"/>
    <mergeCell ref="K54:K55"/>
    <mergeCell ref="L54:L55"/>
    <mergeCell ref="M54:M55"/>
    <mergeCell ref="N54:N55"/>
    <mergeCell ref="O54:O55"/>
    <mergeCell ref="P54:P55"/>
    <mergeCell ref="O52:O53"/>
    <mergeCell ref="P52:P53"/>
    <mergeCell ref="Q52:Q53"/>
    <mergeCell ref="R52:R53"/>
    <mergeCell ref="S52:S53"/>
    <mergeCell ref="R50:R51"/>
    <mergeCell ref="S50:S51"/>
    <mergeCell ref="T50:T51"/>
    <mergeCell ref="U50:U51"/>
    <mergeCell ref="B52:B53"/>
    <mergeCell ref="C52:C53"/>
    <mergeCell ref="E52:E53"/>
    <mergeCell ref="F52:F53"/>
    <mergeCell ref="G52:G53"/>
    <mergeCell ref="H52:H53"/>
    <mergeCell ref="I52:I53"/>
    <mergeCell ref="J52:J53"/>
    <mergeCell ref="K52:K53"/>
    <mergeCell ref="L52:L53"/>
    <mergeCell ref="M52:M53"/>
    <mergeCell ref="N52:N53"/>
    <mergeCell ref="M50:M51"/>
    <mergeCell ref="N50:N51"/>
    <mergeCell ref="O50:O51"/>
    <mergeCell ref="P50:P51"/>
    <mergeCell ref="Q50:Q51"/>
    <mergeCell ref="H50:H51"/>
    <mergeCell ref="I50:I51"/>
    <mergeCell ref="J50:J51"/>
    <mergeCell ref="K50:K51"/>
    <mergeCell ref="L50:L51"/>
    <mergeCell ref="B50:B51"/>
    <mergeCell ref="C50:C51"/>
    <mergeCell ref="E50:E51"/>
    <mergeCell ref="F50:F51"/>
    <mergeCell ref="G50:G51"/>
    <mergeCell ref="Q48:Q49"/>
    <mergeCell ref="R48:R49"/>
    <mergeCell ref="S48:S49"/>
    <mergeCell ref="T48:T49"/>
    <mergeCell ref="U48:U49"/>
    <mergeCell ref="T46:T47"/>
    <mergeCell ref="U46:U47"/>
    <mergeCell ref="B48:B49"/>
    <mergeCell ref="C48:C49"/>
    <mergeCell ref="E48:E49"/>
    <mergeCell ref="F48:F49"/>
    <mergeCell ref="G48:G49"/>
    <mergeCell ref="H48:H49"/>
    <mergeCell ref="I48:I49"/>
    <mergeCell ref="J48:J49"/>
    <mergeCell ref="K48:K49"/>
    <mergeCell ref="L48:L49"/>
    <mergeCell ref="M48:M49"/>
    <mergeCell ref="N48:N49"/>
    <mergeCell ref="O48:O49"/>
    <mergeCell ref="P48:P49"/>
    <mergeCell ref="O46:O47"/>
    <mergeCell ref="P46:P47"/>
    <mergeCell ref="Q46:Q47"/>
    <mergeCell ref="R46:R47"/>
    <mergeCell ref="S46:S47"/>
    <mergeCell ref="C46:C47"/>
    <mergeCell ref="E46:E47"/>
    <mergeCell ref="F46:F47"/>
    <mergeCell ref="G46:G47"/>
    <mergeCell ref="H46:H47"/>
    <mergeCell ref="I46:I47"/>
    <mergeCell ref="J46:J47"/>
    <mergeCell ref="K46:K47"/>
    <mergeCell ref="L46:L47"/>
    <mergeCell ref="M46:M47"/>
    <mergeCell ref="N46:N47"/>
    <mergeCell ref="U42:U43"/>
    <mergeCell ref="B44:B45"/>
    <mergeCell ref="C44:C45"/>
    <mergeCell ref="E44:E45"/>
    <mergeCell ref="F44:F45"/>
    <mergeCell ref="G44:G45"/>
    <mergeCell ref="H44:H45"/>
    <mergeCell ref="I44:I45"/>
    <mergeCell ref="J44:J45"/>
    <mergeCell ref="K44:K45"/>
    <mergeCell ref="L44:L45"/>
    <mergeCell ref="M44:M45"/>
    <mergeCell ref="N44:N45"/>
    <mergeCell ref="O44:O45"/>
    <mergeCell ref="P44:P45"/>
    <mergeCell ref="Q44:Q45"/>
    <mergeCell ref="P42:P43"/>
    <mergeCell ref="Q42:Q43"/>
    <mergeCell ref="R42:R43"/>
    <mergeCell ref="S42:S43"/>
    <mergeCell ref="T42:T43"/>
    <mergeCell ref="T40:T41"/>
    <mergeCell ref="U40:U41"/>
    <mergeCell ref="A42:A75"/>
    <mergeCell ref="B42:B43"/>
    <mergeCell ref="C42:C43"/>
    <mergeCell ref="E42:E43"/>
    <mergeCell ref="F42:F43"/>
    <mergeCell ref="G42:G43"/>
    <mergeCell ref="H42:H43"/>
    <mergeCell ref="I42:I43"/>
    <mergeCell ref="J42:J43"/>
    <mergeCell ref="K42:K43"/>
    <mergeCell ref="L42:L43"/>
    <mergeCell ref="M42:M43"/>
    <mergeCell ref="N42:N43"/>
    <mergeCell ref="O42:O43"/>
    <mergeCell ref="O40:O41"/>
    <mergeCell ref="P40:P41"/>
    <mergeCell ref="Q40:Q41"/>
    <mergeCell ref="R40:R41"/>
    <mergeCell ref="S40:S41"/>
    <mergeCell ref="A8:A41"/>
    <mergeCell ref="R44:R45"/>
    <mergeCell ref="S44:S45"/>
    <mergeCell ref="T44:T45"/>
    <mergeCell ref="U44:U45"/>
    <mergeCell ref="B46:B47"/>
    <mergeCell ref="R38:R39"/>
    <mergeCell ref="S38:S39"/>
    <mergeCell ref="T38:T39"/>
    <mergeCell ref="U38:U39"/>
    <mergeCell ref="B40:B41"/>
    <mergeCell ref="C40:C41"/>
    <mergeCell ref="E40:E41"/>
    <mergeCell ref="F40:F41"/>
    <mergeCell ref="G40:G41"/>
    <mergeCell ref="H40:H41"/>
    <mergeCell ref="I40:I41"/>
    <mergeCell ref="J40:J41"/>
    <mergeCell ref="K40:K41"/>
    <mergeCell ref="L40:L41"/>
    <mergeCell ref="M40:M41"/>
    <mergeCell ref="N40:N41"/>
    <mergeCell ref="M38:M39"/>
    <mergeCell ref="N38:N39"/>
    <mergeCell ref="O38:O39"/>
    <mergeCell ref="P38:P39"/>
    <mergeCell ref="Q38:Q39"/>
    <mergeCell ref="H38:H39"/>
    <mergeCell ref="I38:I39"/>
    <mergeCell ref="J38:J39"/>
    <mergeCell ref="K38:K39"/>
    <mergeCell ref="L38:L39"/>
    <mergeCell ref="B38:B39"/>
    <mergeCell ref="C38:C39"/>
    <mergeCell ref="E38:E39"/>
    <mergeCell ref="F38:F39"/>
    <mergeCell ref="G38:G39"/>
    <mergeCell ref="Q36:Q37"/>
    <mergeCell ref="R36:R37"/>
    <mergeCell ref="S36:S37"/>
    <mergeCell ref="T36:T37"/>
    <mergeCell ref="U36:U37"/>
    <mergeCell ref="T34:T35"/>
    <mergeCell ref="U34:U35"/>
    <mergeCell ref="B36:B37"/>
    <mergeCell ref="C36:C37"/>
    <mergeCell ref="E36:E37"/>
    <mergeCell ref="F36:F37"/>
    <mergeCell ref="G36:G37"/>
    <mergeCell ref="H36:H37"/>
    <mergeCell ref="I36:I37"/>
    <mergeCell ref="J36:J37"/>
    <mergeCell ref="K36:K37"/>
    <mergeCell ref="L36:L37"/>
    <mergeCell ref="M36:M37"/>
    <mergeCell ref="N36:N37"/>
    <mergeCell ref="O36:O37"/>
    <mergeCell ref="P36:P37"/>
    <mergeCell ref="O34:O35"/>
    <mergeCell ref="P34:P35"/>
    <mergeCell ref="Q34:Q35"/>
    <mergeCell ref="R34:R35"/>
    <mergeCell ref="S34:S35"/>
    <mergeCell ref="R32:R33"/>
    <mergeCell ref="S32:S33"/>
    <mergeCell ref="T32:T33"/>
    <mergeCell ref="U32:U33"/>
    <mergeCell ref="B34:B35"/>
    <mergeCell ref="C34:C35"/>
    <mergeCell ref="E34:E35"/>
    <mergeCell ref="F34:F35"/>
    <mergeCell ref="G34:G35"/>
    <mergeCell ref="H34:H35"/>
    <mergeCell ref="I34:I35"/>
    <mergeCell ref="J34:J35"/>
    <mergeCell ref="K34:K35"/>
    <mergeCell ref="L34:L35"/>
    <mergeCell ref="M34:M35"/>
    <mergeCell ref="N34:N35"/>
    <mergeCell ref="M32:M33"/>
    <mergeCell ref="N32:N33"/>
    <mergeCell ref="O32:O33"/>
    <mergeCell ref="P32:P33"/>
    <mergeCell ref="Q32:Q33"/>
    <mergeCell ref="H32:H33"/>
    <mergeCell ref="I32:I33"/>
    <mergeCell ref="J32:J33"/>
    <mergeCell ref="K32:K33"/>
    <mergeCell ref="L32:L33"/>
    <mergeCell ref="B32:B33"/>
    <mergeCell ref="C32:C33"/>
    <mergeCell ref="E32:E33"/>
    <mergeCell ref="F32:F33"/>
    <mergeCell ref="G32:G33"/>
    <mergeCell ref="Q30:Q31"/>
    <mergeCell ref="R30:R31"/>
    <mergeCell ref="S30:S31"/>
    <mergeCell ref="T30:T31"/>
    <mergeCell ref="U30:U31"/>
    <mergeCell ref="T28:T29"/>
    <mergeCell ref="U28:U29"/>
    <mergeCell ref="B30:B31"/>
    <mergeCell ref="C30:C31"/>
    <mergeCell ref="E30:E31"/>
    <mergeCell ref="F30:F31"/>
    <mergeCell ref="G30:G31"/>
    <mergeCell ref="H30:H31"/>
    <mergeCell ref="I30:I31"/>
    <mergeCell ref="J30:J31"/>
    <mergeCell ref="K30:K31"/>
    <mergeCell ref="L30:L31"/>
    <mergeCell ref="M30:M31"/>
    <mergeCell ref="N30:N31"/>
    <mergeCell ref="O30:O31"/>
    <mergeCell ref="P30:P31"/>
    <mergeCell ref="O28:O29"/>
    <mergeCell ref="P28:P29"/>
    <mergeCell ref="Q28:Q29"/>
    <mergeCell ref="R28:R29"/>
    <mergeCell ref="S28:S29"/>
    <mergeCell ref="R26:R27"/>
    <mergeCell ref="S26:S27"/>
    <mergeCell ref="T26:T27"/>
    <mergeCell ref="U26:U27"/>
    <mergeCell ref="B28:B29"/>
    <mergeCell ref="C28:C29"/>
    <mergeCell ref="E28:E29"/>
    <mergeCell ref="F28:F29"/>
    <mergeCell ref="G28:G29"/>
    <mergeCell ref="H28:H29"/>
    <mergeCell ref="I28:I29"/>
    <mergeCell ref="J28:J29"/>
    <mergeCell ref="K28:K29"/>
    <mergeCell ref="L28:L29"/>
    <mergeCell ref="M28:M29"/>
    <mergeCell ref="N28:N29"/>
    <mergeCell ref="M26:M27"/>
    <mergeCell ref="N26:N27"/>
    <mergeCell ref="O26:O27"/>
    <mergeCell ref="P26:P27"/>
    <mergeCell ref="Q26:Q27"/>
    <mergeCell ref="H26:H27"/>
    <mergeCell ref="I26:I27"/>
    <mergeCell ref="J26:J27"/>
    <mergeCell ref="K26:K27"/>
    <mergeCell ref="L26:L27"/>
    <mergeCell ref="B26:B27"/>
    <mergeCell ref="C26:C27"/>
    <mergeCell ref="E26:E27"/>
    <mergeCell ref="F26:F27"/>
    <mergeCell ref="G26:G27"/>
    <mergeCell ref="Q24:Q25"/>
    <mergeCell ref="R24:R25"/>
    <mergeCell ref="S24:S25"/>
    <mergeCell ref="T24:T25"/>
    <mergeCell ref="U24:U25"/>
    <mergeCell ref="T22:T23"/>
    <mergeCell ref="U22:U23"/>
    <mergeCell ref="B24:B25"/>
    <mergeCell ref="C24:C25"/>
    <mergeCell ref="E24:E25"/>
    <mergeCell ref="F24:F25"/>
    <mergeCell ref="G24:G25"/>
    <mergeCell ref="H24:H25"/>
    <mergeCell ref="I24:I25"/>
    <mergeCell ref="J24:J25"/>
    <mergeCell ref="K24:K25"/>
    <mergeCell ref="L24:L25"/>
    <mergeCell ref="M24:M25"/>
    <mergeCell ref="N24:N25"/>
    <mergeCell ref="O24:O25"/>
    <mergeCell ref="P24:P25"/>
    <mergeCell ref="O22:O23"/>
    <mergeCell ref="P22:P23"/>
    <mergeCell ref="Q22:Q23"/>
    <mergeCell ref="R22:R23"/>
    <mergeCell ref="S22:S23"/>
    <mergeCell ref="R20:R21"/>
    <mergeCell ref="S20:S21"/>
    <mergeCell ref="T20:T21"/>
    <mergeCell ref="U20:U21"/>
    <mergeCell ref="B22:B23"/>
    <mergeCell ref="C22:C23"/>
    <mergeCell ref="E22:E23"/>
    <mergeCell ref="F22:F23"/>
    <mergeCell ref="G22:G23"/>
    <mergeCell ref="H22:H23"/>
    <mergeCell ref="I22:I23"/>
    <mergeCell ref="J22:J23"/>
    <mergeCell ref="K22:K23"/>
    <mergeCell ref="L22:L23"/>
    <mergeCell ref="M22:M23"/>
    <mergeCell ref="N22:N23"/>
    <mergeCell ref="M20:M21"/>
    <mergeCell ref="N20:N21"/>
    <mergeCell ref="O20:O21"/>
    <mergeCell ref="P20:P21"/>
    <mergeCell ref="Q20:Q21"/>
    <mergeCell ref="H20:H21"/>
    <mergeCell ref="I20:I21"/>
    <mergeCell ref="J20:J21"/>
    <mergeCell ref="K20:K21"/>
    <mergeCell ref="L20:L21"/>
    <mergeCell ref="B20:B21"/>
    <mergeCell ref="C20:C21"/>
    <mergeCell ref="E20:E21"/>
    <mergeCell ref="F20:F21"/>
    <mergeCell ref="G20:G21"/>
    <mergeCell ref="Q18:Q19"/>
    <mergeCell ref="R18:R19"/>
    <mergeCell ref="S18:S19"/>
    <mergeCell ref="T18:T19"/>
    <mergeCell ref="U18:U19"/>
    <mergeCell ref="T16:T17"/>
    <mergeCell ref="U16:U17"/>
    <mergeCell ref="B18:B19"/>
    <mergeCell ref="C18:C19"/>
    <mergeCell ref="E18:E19"/>
    <mergeCell ref="F18:F19"/>
    <mergeCell ref="G18:G19"/>
    <mergeCell ref="H18:H19"/>
    <mergeCell ref="I18:I19"/>
    <mergeCell ref="J18:J19"/>
    <mergeCell ref="K18:K19"/>
    <mergeCell ref="L18:L19"/>
    <mergeCell ref="M18:M19"/>
    <mergeCell ref="N18:N19"/>
    <mergeCell ref="O18:O19"/>
    <mergeCell ref="P18:P19"/>
    <mergeCell ref="O16:O17"/>
    <mergeCell ref="P16:P17"/>
    <mergeCell ref="Q16:Q17"/>
    <mergeCell ref="R16:R17"/>
    <mergeCell ref="S16:S17"/>
    <mergeCell ref="R14:R15"/>
    <mergeCell ref="S14:S15"/>
    <mergeCell ref="T14:T15"/>
    <mergeCell ref="U14:U15"/>
    <mergeCell ref="B16:B17"/>
    <mergeCell ref="C16:C17"/>
    <mergeCell ref="E16:E17"/>
    <mergeCell ref="F16:F17"/>
    <mergeCell ref="G16:G17"/>
    <mergeCell ref="H16:H17"/>
    <mergeCell ref="I16:I17"/>
    <mergeCell ref="J16:J17"/>
    <mergeCell ref="K16:K17"/>
    <mergeCell ref="L16:L17"/>
    <mergeCell ref="M16:M17"/>
    <mergeCell ref="N16:N17"/>
    <mergeCell ref="M14:M15"/>
    <mergeCell ref="N14:N15"/>
    <mergeCell ref="O14:O15"/>
    <mergeCell ref="P14:P15"/>
    <mergeCell ref="Q14:Q15"/>
    <mergeCell ref="H14:H15"/>
    <mergeCell ref="I14:I15"/>
    <mergeCell ref="J14:J15"/>
    <mergeCell ref="K14:K15"/>
    <mergeCell ref="L14:L15"/>
    <mergeCell ref="B14:B15"/>
    <mergeCell ref="C14:C15"/>
    <mergeCell ref="E14:E15"/>
    <mergeCell ref="F14:F15"/>
    <mergeCell ref="G14:G15"/>
    <mergeCell ref="Q12:Q13"/>
    <mergeCell ref="R12:R13"/>
    <mergeCell ref="S12:S13"/>
    <mergeCell ref="T12:T13"/>
    <mergeCell ref="U12:U13"/>
    <mergeCell ref="T10:T11"/>
    <mergeCell ref="U10:U11"/>
    <mergeCell ref="B12:B13"/>
    <mergeCell ref="C12:C13"/>
    <mergeCell ref="E12:E13"/>
    <mergeCell ref="F12:F13"/>
    <mergeCell ref="G12:G13"/>
    <mergeCell ref="H12:H13"/>
    <mergeCell ref="I12:I13"/>
    <mergeCell ref="J12:J13"/>
    <mergeCell ref="K12:K13"/>
    <mergeCell ref="L12:L13"/>
    <mergeCell ref="M12:M13"/>
    <mergeCell ref="N12:N13"/>
    <mergeCell ref="O12:O13"/>
    <mergeCell ref="P12:P13"/>
    <mergeCell ref="O10:O11"/>
    <mergeCell ref="P10:P11"/>
    <mergeCell ref="Q10:Q11"/>
    <mergeCell ref="R10:R11"/>
    <mergeCell ref="S10:S11"/>
    <mergeCell ref="R8:R9"/>
    <mergeCell ref="S8:S9"/>
    <mergeCell ref="T8:T9"/>
    <mergeCell ref="U8:U9"/>
    <mergeCell ref="B10:B11"/>
    <mergeCell ref="C10:C11"/>
    <mergeCell ref="E10:E11"/>
    <mergeCell ref="F10:F11"/>
    <mergeCell ref="G10:G11"/>
    <mergeCell ref="H10:H11"/>
    <mergeCell ref="I10:I11"/>
    <mergeCell ref="J10:J11"/>
    <mergeCell ref="K10:K11"/>
    <mergeCell ref="L10:L11"/>
    <mergeCell ref="M10:M11"/>
    <mergeCell ref="N10:N11"/>
    <mergeCell ref="M8:M9"/>
    <mergeCell ref="N8:N9"/>
    <mergeCell ref="O8:O9"/>
    <mergeCell ref="P8:P9"/>
    <mergeCell ref="Q8:Q9"/>
    <mergeCell ref="H8:H9"/>
    <mergeCell ref="I8:I9"/>
    <mergeCell ref="J8:J9"/>
    <mergeCell ref="K8:K9"/>
    <mergeCell ref="L8:L9"/>
    <mergeCell ref="B8:B9"/>
    <mergeCell ref="C8:C9"/>
    <mergeCell ref="E8:E9"/>
    <mergeCell ref="F8:F9"/>
    <mergeCell ref="G8:G9"/>
    <mergeCell ref="A3:A6"/>
    <mergeCell ref="Q4:Q6"/>
    <mergeCell ref="R4:R6"/>
    <mergeCell ref="S4:S6"/>
    <mergeCell ref="T4:T6"/>
    <mergeCell ref="U4:U6"/>
    <mergeCell ref="B3:B6"/>
    <mergeCell ref="C3:C6"/>
    <mergeCell ref="D3:D6"/>
    <mergeCell ref="E3:U3"/>
    <mergeCell ref="E4:E6"/>
    <mergeCell ref="F4:F6"/>
    <mergeCell ref="G4:G6"/>
    <mergeCell ref="H4:H6"/>
    <mergeCell ref="I4:I6"/>
    <mergeCell ref="J4:J6"/>
    <mergeCell ref="K4:K6"/>
    <mergeCell ref="L4:L6"/>
    <mergeCell ref="M4:M6"/>
    <mergeCell ref="N4:N6"/>
    <mergeCell ref="O4:O6"/>
    <mergeCell ref="P4:P6"/>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F4CE-383F-458C-BF18-7795C3A7662C}">
  <dimension ref="A1:H654"/>
  <sheetViews>
    <sheetView workbookViewId="0">
      <selection activeCell="F1" sqref="F1:F1048576"/>
    </sheetView>
  </sheetViews>
  <sheetFormatPr defaultRowHeight="18.75"/>
  <sheetData>
    <row r="1" spans="1:8" ht="18.75" customHeight="1">
      <c r="A1" s="840" t="s">
        <v>9</v>
      </c>
      <c r="B1" s="842" t="s">
        <v>10</v>
      </c>
      <c r="C1" s="842" t="s">
        <v>11</v>
      </c>
      <c r="D1" s="844" t="s">
        <v>12</v>
      </c>
      <c r="E1" s="720"/>
    </row>
    <row r="2" spans="1:8">
      <c r="A2" s="841"/>
      <c r="B2" s="843"/>
      <c r="C2" s="843"/>
      <c r="D2" s="845"/>
      <c r="E2" s="722"/>
    </row>
    <row r="3" spans="1:8">
      <c r="A3" s="841"/>
      <c r="B3" s="843"/>
      <c r="C3" s="843"/>
      <c r="D3" s="845"/>
      <c r="E3" s="722"/>
    </row>
    <row r="4" spans="1:8">
      <c r="A4" s="841"/>
      <c r="B4" s="843"/>
      <c r="C4" s="843"/>
      <c r="D4" s="845"/>
      <c r="E4" s="723"/>
    </row>
    <row r="5" spans="1:8" ht="69.75" customHeight="1" thickBot="1">
      <c r="A5" s="70" t="s">
        <v>13</v>
      </c>
      <c r="B5" s="53" t="s">
        <v>14</v>
      </c>
      <c r="C5" s="53" t="s">
        <v>15</v>
      </c>
      <c r="D5" s="71" t="s">
        <v>16</v>
      </c>
      <c r="E5" s="72" t="s">
        <v>48</v>
      </c>
    </row>
    <row r="6" spans="1:8" ht="18.75" customHeight="1">
      <c r="A6" s="57" t="s">
        <v>18</v>
      </c>
      <c r="B6" s="74" t="s">
        <v>49</v>
      </c>
      <c r="C6" s="842" t="s">
        <v>50</v>
      </c>
      <c r="D6" s="58" t="s">
        <v>21</v>
      </c>
      <c r="E6" s="75">
        <v>277550</v>
      </c>
      <c r="H6" t="s">
        <v>49</v>
      </c>
    </row>
    <row r="7" spans="1:8" ht="21">
      <c r="A7" s="45" t="s">
        <v>18</v>
      </c>
      <c r="B7" s="76" t="s">
        <v>51</v>
      </c>
      <c r="C7" s="843"/>
      <c r="D7" s="47" t="s">
        <v>22</v>
      </c>
      <c r="E7" s="77">
        <v>286650</v>
      </c>
      <c r="H7" t="s">
        <v>56</v>
      </c>
    </row>
    <row r="8" spans="1:8" ht="21">
      <c r="A8" s="45" t="s">
        <v>18</v>
      </c>
      <c r="B8" s="76" t="s">
        <v>51</v>
      </c>
      <c r="C8" s="872" t="s">
        <v>52</v>
      </c>
      <c r="D8" s="47" t="s">
        <v>53</v>
      </c>
      <c r="E8" s="77">
        <v>358920</v>
      </c>
      <c r="H8" t="s">
        <v>57</v>
      </c>
    </row>
    <row r="9" spans="1:8" ht="21">
      <c r="A9" s="45" t="s">
        <v>18</v>
      </c>
      <c r="B9" s="76" t="s">
        <v>51</v>
      </c>
      <c r="C9" s="872"/>
      <c r="D9" s="47" t="s">
        <v>54</v>
      </c>
      <c r="E9" s="77">
        <v>449940</v>
      </c>
      <c r="H9" t="s">
        <v>60</v>
      </c>
    </row>
    <row r="10" spans="1:8" ht="21" customHeight="1">
      <c r="A10" s="45" t="s">
        <v>18</v>
      </c>
      <c r="B10" s="46" t="s">
        <v>55</v>
      </c>
      <c r="C10" s="843" t="s">
        <v>50</v>
      </c>
      <c r="D10" s="47" t="s">
        <v>21</v>
      </c>
      <c r="E10" s="77">
        <v>150490</v>
      </c>
      <c r="H10" t="s">
        <v>61</v>
      </c>
    </row>
    <row r="11" spans="1:8" ht="21">
      <c r="A11" s="45" t="s">
        <v>18</v>
      </c>
      <c r="B11" s="76" t="s">
        <v>56</v>
      </c>
      <c r="C11" s="843"/>
      <c r="D11" s="47" t="s">
        <v>22</v>
      </c>
      <c r="E11" s="77">
        <v>159590</v>
      </c>
      <c r="H11" t="s">
        <v>64</v>
      </c>
    </row>
    <row r="12" spans="1:8" ht="21">
      <c r="A12" s="45" t="s">
        <v>18</v>
      </c>
      <c r="B12" s="76" t="s">
        <v>56</v>
      </c>
      <c r="C12" s="872" t="s">
        <v>52</v>
      </c>
      <c r="D12" s="47" t="s">
        <v>53</v>
      </c>
      <c r="E12" s="77">
        <v>231860</v>
      </c>
      <c r="H12" t="s">
        <v>65</v>
      </c>
    </row>
    <row r="13" spans="1:8" ht="21">
      <c r="A13" s="45" t="s">
        <v>18</v>
      </c>
      <c r="B13" s="76" t="s">
        <v>56</v>
      </c>
      <c r="C13" s="872"/>
      <c r="D13" s="47" t="s">
        <v>54</v>
      </c>
      <c r="E13" s="77">
        <v>322880</v>
      </c>
      <c r="H13" t="s">
        <v>68</v>
      </c>
    </row>
    <row r="14" spans="1:8" ht="21" customHeight="1">
      <c r="A14" s="45" t="s">
        <v>18</v>
      </c>
      <c r="B14" s="46" t="s">
        <v>57</v>
      </c>
      <c r="C14" s="843" t="s">
        <v>50</v>
      </c>
      <c r="D14" s="47" t="s">
        <v>21</v>
      </c>
      <c r="E14" s="77">
        <v>107990</v>
      </c>
      <c r="H14" t="s">
        <v>69</v>
      </c>
    </row>
    <row r="15" spans="1:8" ht="21">
      <c r="A15" s="45" t="s">
        <v>18</v>
      </c>
      <c r="B15" s="76" t="s">
        <v>58</v>
      </c>
      <c r="C15" s="843"/>
      <c r="D15" s="47" t="s">
        <v>22</v>
      </c>
      <c r="E15" s="77">
        <v>117090</v>
      </c>
      <c r="H15" t="s">
        <v>72</v>
      </c>
    </row>
    <row r="16" spans="1:8" ht="21">
      <c r="A16" s="45" t="s">
        <v>18</v>
      </c>
      <c r="B16" s="76" t="s">
        <v>58</v>
      </c>
      <c r="C16" s="872" t="s">
        <v>52</v>
      </c>
      <c r="D16" s="47" t="s">
        <v>53</v>
      </c>
      <c r="E16" s="77">
        <v>189360</v>
      </c>
      <c r="H16" t="s">
        <v>73</v>
      </c>
    </row>
    <row r="17" spans="1:8" ht="21">
      <c r="A17" s="45" t="s">
        <v>18</v>
      </c>
      <c r="B17" s="76" t="s">
        <v>58</v>
      </c>
      <c r="C17" s="872"/>
      <c r="D17" s="47" t="s">
        <v>54</v>
      </c>
      <c r="E17" s="77">
        <v>280380</v>
      </c>
      <c r="H17" t="s">
        <v>76</v>
      </c>
    </row>
    <row r="18" spans="1:8" ht="21" customHeight="1">
      <c r="A18" s="45" t="s">
        <v>18</v>
      </c>
      <c r="B18" s="46" t="s">
        <v>59</v>
      </c>
      <c r="C18" s="843" t="s">
        <v>50</v>
      </c>
      <c r="D18" s="47" t="s">
        <v>21</v>
      </c>
      <c r="E18" s="77">
        <v>87380</v>
      </c>
      <c r="H18" t="s">
        <v>77</v>
      </c>
    </row>
    <row r="19" spans="1:8" ht="21">
      <c r="A19" s="45" t="s">
        <v>18</v>
      </c>
      <c r="B19" s="76" t="s">
        <v>60</v>
      </c>
      <c r="C19" s="843"/>
      <c r="D19" s="47" t="s">
        <v>22</v>
      </c>
      <c r="E19" s="77">
        <v>96480</v>
      </c>
      <c r="H19" t="s">
        <v>80</v>
      </c>
    </row>
    <row r="20" spans="1:8" ht="21">
      <c r="A20" s="45" t="s">
        <v>18</v>
      </c>
      <c r="B20" s="76" t="s">
        <v>60</v>
      </c>
      <c r="C20" s="872" t="s">
        <v>52</v>
      </c>
      <c r="D20" s="47" t="s">
        <v>53</v>
      </c>
      <c r="E20" s="77">
        <v>168750</v>
      </c>
      <c r="H20" t="s">
        <v>81</v>
      </c>
    </row>
    <row r="21" spans="1:8" ht="21">
      <c r="A21" s="45" t="s">
        <v>18</v>
      </c>
      <c r="B21" s="76" t="s">
        <v>60</v>
      </c>
      <c r="C21" s="872"/>
      <c r="D21" s="47" t="s">
        <v>54</v>
      </c>
      <c r="E21" s="77">
        <v>259770</v>
      </c>
      <c r="H21" t="s">
        <v>84</v>
      </c>
    </row>
    <row r="22" spans="1:8" ht="21" customHeight="1">
      <c r="A22" s="45" t="s">
        <v>18</v>
      </c>
      <c r="B22" s="46" t="s">
        <v>61</v>
      </c>
      <c r="C22" s="843" t="s">
        <v>50</v>
      </c>
      <c r="D22" s="47" t="s">
        <v>21</v>
      </c>
      <c r="E22" s="77">
        <v>81790</v>
      </c>
      <c r="H22" t="s">
        <v>85</v>
      </c>
    </row>
    <row r="23" spans="1:8" ht="21">
      <c r="A23" s="45" t="s">
        <v>18</v>
      </c>
      <c r="B23" s="76" t="s">
        <v>62</v>
      </c>
      <c r="C23" s="843"/>
      <c r="D23" s="47" t="s">
        <v>22</v>
      </c>
      <c r="E23" s="77">
        <v>90890</v>
      </c>
      <c r="H23" t="s">
        <v>88</v>
      </c>
    </row>
    <row r="24" spans="1:8" ht="21">
      <c r="A24" s="45" t="s">
        <v>18</v>
      </c>
      <c r="B24" s="76" t="s">
        <v>62</v>
      </c>
      <c r="C24" s="872" t="s">
        <v>52</v>
      </c>
      <c r="D24" s="47" t="s">
        <v>53</v>
      </c>
      <c r="E24" s="77">
        <v>163160</v>
      </c>
    </row>
    <row r="25" spans="1:8" ht="21">
      <c r="A25" s="45" t="s">
        <v>18</v>
      </c>
      <c r="B25" s="76" t="s">
        <v>62</v>
      </c>
      <c r="C25" s="872"/>
      <c r="D25" s="47" t="s">
        <v>54</v>
      </c>
      <c r="E25" s="77">
        <v>254180</v>
      </c>
    </row>
    <row r="26" spans="1:8" ht="21" customHeight="1">
      <c r="A26" s="45" t="s">
        <v>18</v>
      </c>
      <c r="B26" s="46" t="s">
        <v>63</v>
      </c>
      <c r="C26" s="843" t="s">
        <v>50</v>
      </c>
      <c r="D26" s="47" t="s">
        <v>21</v>
      </c>
      <c r="E26" s="77">
        <v>71540</v>
      </c>
    </row>
    <row r="27" spans="1:8" ht="21">
      <c r="A27" s="45" t="s">
        <v>18</v>
      </c>
      <c r="B27" s="76" t="s">
        <v>64</v>
      </c>
      <c r="C27" s="843"/>
      <c r="D27" s="47" t="s">
        <v>22</v>
      </c>
      <c r="E27" s="77">
        <v>80640</v>
      </c>
    </row>
    <row r="28" spans="1:8" ht="21">
      <c r="A28" s="45" t="s">
        <v>18</v>
      </c>
      <c r="B28" s="76" t="s">
        <v>64</v>
      </c>
      <c r="C28" s="872" t="s">
        <v>52</v>
      </c>
      <c r="D28" s="47" t="s">
        <v>53</v>
      </c>
      <c r="E28" s="77">
        <v>152910</v>
      </c>
    </row>
    <row r="29" spans="1:8" ht="21">
      <c r="A29" s="45" t="s">
        <v>18</v>
      </c>
      <c r="B29" s="76" t="s">
        <v>64</v>
      </c>
      <c r="C29" s="872"/>
      <c r="D29" s="47" t="s">
        <v>54</v>
      </c>
      <c r="E29" s="77">
        <v>243930</v>
      </c>
    </row>
    <row r="30" spans="1:8" ht="21" customHeight="1">
      <c r="A30" s="45" t="s">
        <v>18</v>
      </c>
      <c r="B30" s="46" t="s">
        <v>65</v>
      </c>
      <c r="C30" s="843" t="s">
        <v>50</v>
      </c>
      <c r="D30" s="47" t="s">
        <v>21</v>
      </c>
      <c r="E30" s="77">
        <v>64290</v>
      </c>
    </row>
    <row r="31" spans="1:8" ht="21">
      <c r="A31" s="45" t="s">
        <v>18</v>
      </c>
      <c r="B31" s="76" t="s">
        <v>66</v>
      </c>
      <c r="C31" s="843"/>
      <c r="D31" s="47" t="s">
        <v>22</v>
      </c>
      <c r="E31" s="77">
        <v>73390</v>
      </c>
    </row>
    <row r="32" spans="1:8" ht="21">
      <c r="A32" s="45" t="s">
        <v>18</v>
      </c>
      <c r="B32" s="76" t="s">
        <v>66</v>
      </c>
      <c r="C32" s="872" t="s">
        <v>52</v>
      </c>
      <c r="D32" s="47" t="s">
        <v>53</v>
      </c>
      <c r="E32" s="77">
        <v>145660</v>
      </c>
    </row>
    <row r="33" spans="1:5" ht="21">
      <c r="A33" s="45" t="s">
        <v>18</v>
      </c>
      <c r="B33" s="76" t="s">
        <v>66</v>
      </c>
      <c r="C33" s="872"/>
      <c r="D33" s="47" t="s">
        <v>54</v>
      </c>
      <c r="E33" s="77">
        <v>236680</v>
      </c>
    </row>
    <row r="34" spans="1:5" ht="21" customHeight="1">
      <c r="A34" s="45" t="s">
        <v>18</v>
      </c>
      <c r="B34" s="46" t="s">
        <v>67</v>
      </c>
      <c r="C34" s="843" t="s">
        <v>50</v>
      </c>
      <c r="D34" s="47" t="s">
        <v>21</v>
      </c>
      <c r="E34" s="77">
        <v>58920</v>
      </c>
    </row>
    <row r="35" spans="1:5" ht="21">
      <c r="A35" s="45" t="s">
        <v>18</v>
      </c>
      <c r="B35" s="76" t="s">
        <v>68</v>
      </c>
      <c r="C35" s="843"/>
      <c r="D35" s="47" t="s">
        <v>22</v>
      </c>
      <c r="E35" s="77">
        <v>68020</v>
      </c>
    </row>
    <row r="36" spans="1:5" ht="21">
      <c r="A36" s="45" t="s">
        <v>18</v>
      </c>
      <c r="B36" s="76" t="s">
        <v>68</v>
      </c>
      <c r="C36" s="872" t="s">
        <v>52</v>
      </c>
      <c r="D36" s="47" t="s">
        <v>53</v>
      </c>
      <c r="E36" s="77">
        <v>140290</v>
      </c>
    </row>
    <row r="37" spans="1:5" ht="21">
      <c r="A37" s="45" t="s">
        <v>18</v>
      </c>
      <c r="B37" s="76" t="s">
        <v>68</v>
      </c>
      <c r="C37" s="872"/>
      <c r="D37" s="47" t="s">
        <v>54</v>
      </c>
      <c r="E37" s="77">
        <v>231310</v>
      </c>
    </row>
    <row r="38" spans="1:5" ht="21" customHeight="1">
      <c r="A38" s="45" t="s">
        <v>18</v>
      </c>
      <c r="B38" s="46" t="s">
        <v>69</v>
      </c>
      <c r="C38" s="843" t="s">
        <v>50</v>
      </c>
      <c r="D38" s="47" t="s">
        <v>21</v>
      </c>
      <c r="E38" s="77">
        <v>54680</v>
      </c>
    </row>
    <row r="39" spans="1:5" ht="21">
      <c r="A39" s="45" t="s">
        <v>18</v>
      </c>
      <c r="B39" s="76" t="s">
        <v>70</v>
      </c>
      <c r="C39" s="843"/>
      <c r="D39" s="47" t="s">
        <v>22</v>
      </c>
      <c r="E39" s="77">
        <v>63780</v>
      </c>
    </row>
    <row r="40" spans="1:5" ht="21">
      <c r="A40" s="45" t="s">
        <v>18</v>
      </c>
      <c r="B40" s="76" t="s">
        <v>70</v>
      </c>
      <c r="C40" s="872" t="s">
        <v>52</v>
      </c>
      <c r="D40" s="47" t="s">
        <v>53</v>
      </c>
      <c r="E40" s="77">
        <v>136050</v>
      </c>
    </row>
    <row r="41" spans="1:5" ht="21">
      <c r="A41" s="45" t="s">
        <v>18</v>
      </c>
      <c r="B41" s="76" t="s">
        <v>70</v>
      </c>
      <c r="C41" s="872"/>
      <c r="D41" s="47" t="s">
        <v>54</v>
      </c>
      <c r="E41" s="77">
        <v>227070</v>
      </c>
    </row>
    <row r="42" spans="1:5" ht="21" customHeight="1">
      <c r="A42" s="45" t="s">
        <v>18</v>
      </c>
      <c r="B42" s="46" t="s">
        <v>71</v>
      </c>
      <c r="C42" s="843" t="s">
        <v>50</v>
      </c>
      <c r="D42" s="47" t="s">
        <v>21</v>
      </c>
      <c r="E42" s="77">
        <v>47060</v>
      </c>
    </row>
    <row r="43" spans="1:5" ht="21">
      <c r="A43" s="45" t="s">
        <v>18</v>
      </c>
      <c r="B43" s="76" t="s">
        <v>72</v>
      </c>
      <c r="C43" s="843"/>
      <c r="D43" s="47" t="s">
        <v>22</v>
      </c>
      <c r="E43" s="77">
        <v>56160</v>
      </c>
    </row>
    <row r="44" spans="1:5" ht="21">
      <c r="A44" s="45" t="s">
        <v>18</v>
      </c>
      <c r="B44" s="76" t="s">
        <v>72</v>
      </c>
      <c r="C44" s="872" t="s">
        <v>52</v>
      </c>
      <c r="D44" s="47" t="s">
        <v>53</v>
      </c>
      <c r="E44" s="77">
        <v>128430</v>
      </c>
    </row>
    <row r="45" spans="1:5" ht="21">
      <c r="A45" s="45" t="s">
        <v>18</v>
      </c>
      <c r="B45" s="76" t="s">
        <v>72</v>
      </c>
      <c r="C45" s="872"/>
      <c r="D45" s="47" t="s">
        <v>54</v>
      </c>
      <c r="E45" s="77">
        <v>219450</v>
      </c>
    </row>
    <row r="46" spans="1:5" ht="21" customHeight="1">
      <c r="A46" s="45" t="s">
        <v>18</v>
      </c>
      <c r="B46" s="46" t="s">
        <v>73</v>
      </c>
      <c r="C46" s="843" t="s">
        <v>50</v>
      </c>
      <c r="D46" s="47" t="s">
        <v>21</v>
      </c>
      <c r="E46" s="77">
        <v>44720</v>
      </c>
    </row>
    <row r="47" spans="1:5" ht="21">
      <c r="A47" s="45" t="s">
        <v>18</v>
      </c>
      <c r="B47" s="76" t="s">
        <v>74</v>
      </c>
      <c r="C47" s="843"/>
      <c r="D47" s="47" t="s">
        <v>22</v>
      </c>
      <c r="E47" s="77">
        <v>53820</v>
      </c>
    </row>
    <row r="48" spans="1:5" ht="21">
      <c r="A48" s="45" t="s">
        <v>18</v>
      </c>
      <c r="B48" s="76" t="s">
        <v>74</v>
      </c>
      <c r="C48" s="872" t="s">
        <v>52</v>
      </c>
      <c r="D48" s="47" t="s">
        <v>53</v>
      </c>
      <c r="E48" s="77">
        <v>126090</v>
      </c>
    </row>
    <row r="49" spans="1:5" ht="21">
      <c r="A49" s="45" t="s">
        <v>18</v>
      </c>
      <c r="B49" s="76" t="s">
        <v>74</v>
      </c>
      <c r="C49" s="872"/>
      <c r="D49" s="47" t="s">
        <v>54</v>
      </c>
      <c r="E49" s="77">
        <v>217110</v>
      </c>
    </row>
    <row r="50" spans="1:5" ht="21" customHeight="1">
      <c r="A50" s="45" t="s">
        <v>18</v>
      </c>
      <c r="B50" s="46" t="s">
        <v>75</v>
      </c>
      <c r="C50" s="843" t="s">
        <v>50</v>
      </c>
      <c r="D50" s="47" t="s">
        <v>21</v>
      </c>
      <c r="E50" s="77">
        <v>42730</v>
      </c>
    </row>
    <row r="51" spans="1:5" ht="21">
      <c r="A51" s="45" t="s">
        <v>18</v>
      </c>
      <c r="B51" s="76" t="s">
        <v>76</v>
      </c>
      <c r="C51" s="843"/>
      <c r="D51" s="47" t="s">
        <v>22</v>
      </c>
      <c r="E51" s="77">
        <v>51830</v>
      </c>
    </row>
    <row r="52" spans="1:5" ht="21">
      <c r="A52" s="45" t="s">
        <v>18</v>
      </c>
      <c r="B52" s="76" t="s">
        <v>76</v>
      </c>
      <c r="C52" s="872" t="s">
        <v>52</v>
      </c>
      <c r="D52" s="47" t="s">
        <v>53</v>
      </c>
      <c r="E52" s="77">
        <v>124100</v>
      </c>
    </row>
    <row r="53" spans="1:5" ht="21">
      <c r="A53" s="45" t="s">
        <v>18</v>
      </c>
      <c r="B53" s="76" t="s">
        <v>76</v>
      </c>
      <c r="C53" s="872"/>
      <c r="D53" s="47" t="s">
        <v>54</v>
      </c>
      <c r="E53" s="77">
        <v>215120</v>
      </c>
    </row>
    <row r="54" spans="1:5" ht="21" customHeight="1">
      <c r="A54" s="45" t="s">
        <v>18</v>
      </c>
      <c r="B54" s="46" t="s">
        <v>77</v>
      </c>
      <c r="C54" s="843" t="s">
        <v>50</v>
      </c>
      <c r="D54" s="47" t="s">
        <v>21</v>
      </c>
      <c r="E54" s="77">
        <v>41040</v>
      </c>
    </row>
    <row r="55" spans="1:5" ht="21">
      <c r="A55" s="45" t="s">
        <v>18</v>
      </c>
      <c r="B55" s="76" t="s">
        <v>78</v>
      </c>
      <c r="C55" s="843"/>
      <c r="D55" s="47" t="s">
        <v>22</v>
      </c>
      <c r="E55" s="77">
        <v>50140</v>
      </c>
    </row>
    <row r="56" spans="1:5" ht="21">
      <c r="A56" s="45" t="s">
        <v>18</v>
      </c>
      <c r="B56" s="76" t="s">
        <v>78</v>
      </c>
      <c r="C56" s="872" t="s">
        <v>52</v>
      </c>
      <c r="D56" s="47" t="s">
        <v>53</v>
      </c>
      <c r="E56" s="77">
        <v>122410</v>
      </c>
    </row>
    <row r="57" spans="1:5" ht="21">
      <c r="A57" s="45" t="s">
        <v>18</v>
      </c>
      <c r="B57" s="76" t="s">
        <v>78</v>
      </c>
      <c r="C57" s="872"/>
      <c r="D57" s="47" t="s">
        <v>54</v>
      </c>
      <c r="E57" s="77">
        <v>213430</v>
      </c>
    </row>
    <row r="58" spans="1:5" ht="21" customHeight="1">
      <c r="A58" s="45" t="s">
        <v>18</v>
      </c>
      <c r="B58" s="46" t="s">
        <v>79</v>
      </c>
      <c r="C58" s="843" t="s">
        <v>50</v>
      </c>
      <c r="D58" s="47" t="s">
        <v>21</v>
      </c>
      <c r="E58" s="77">
        <v>39630</v>
      </c>
    </row>
    <row r="59" spans="1:5" ht="21">
      <c r="A59" s="45" t="s">
        <v>18</v>
      </c>
      <c r="B59" s="76" t="s">
        <v>80</v>
      </c>
      <c r="C59" s="843"/>
      <c r="D59" s="47" t="s">
        <v>22</v>
      </c>
      <c r="E59" s="77">
        <v>48730</v>
      </c>
    </row>
    <row r="60" spans="1:5" ht="21">
      <c r="A60" s="45" t="s">
        <v>18</v>
      </c>
      <c r="B60" s="76" t="s">
        <v>80</v>
      </c>
      <c r="C60" s="872" t="s">
        <v>52</v>
      </c>
      <c r="D60" s="47" t="s">
        <v>53</v>
      </c>
      <c r="E60" s="77">
        <v>121000</v>
      </c>
    </row>
    <row r="61" spans="1:5" ht="21">
      <c r="A61" s="45" t="s">
        <v>18</v>
      </c>
      <c r="B61" s="76" t="s">
        <v>80</v>
      </c>
      <c r="C61" s="872"/>
      <c r="D61" s="47" t="s">
        <v>54</v>
      </c>
      <c r="E61" s="77">
        <v>212020</v>
      </c>
    </row>
    <row r="62" spans="1:5" ht="21" customHeight="1">
      <c r="A62" s="45" t="s">
        <v>18</v>
      </c>
      <c r="B62" s="46" t="s">
        <v>81</v>
      </c>
      <c r="C62" s="843" t="s">
        <v>50</v>
      </c>
      <c r="D62" s="47" t="s">
        <v>21</v>
      </c>
      <c r="E62" s="77">
        <v>38390</v>
      </c>
    </row>
    <row r="63" spans="1:5" ht="21">
      <c r="A63" s="45" t="s">
        <v>18</v>
      </c>
      <c r="B63" s="76" t="s">
        <v>82</v>
      </c>
      <c r="C63" s="843"/>
      <c r="D63" s="47" t="s">
        <v>22</v>
      </c>
      <c r="E63" s="77">
        <v>47490</v>
      </c>
    </row>
    <row r="64" spans="1:5" ht="21">
      <c r="A64" s="45" t="s">
        <v>18</v>
      </c>
      <c r="B64" s="76" t="s">
        <v>82</v>
      </c>
      <c r="C64" s="872" t="s">
        <v>52</v>
      </c>
      <c r="D64" s="47" t="s">
        <v>53</v>
      </c>
      <c r="E64" s="77">
        <v>119760</v>
      </c>
    </row>
    <row r="65" spans="1:5" ht="21">
      <c r="A65" s="45" t="s">
        <v>18</v>
      </c>
      <c r="B65" s="76" t="s">
        <v>82</v>
      </c>
      <c r="C65" s="872"/>
      <c r="D65" s="47" t="s">
        <v>54</v>
      </c>
      <c r="E65" s="77">
        <v>210780</v>
      </c>
    </row>
    <row r="66" spans="1:5" ht="21" customHeight="1">
      <c r="A66" s="45" t="s">
        <v>18</v>
      </c>
      <c r="B66" s="46" t="s">
        <v>83</v>
      </c>
      <c r="C66" s="843" t="s">
        <v>50</v>
      </c>
      <c r="D66" s="47" t="s">
        <v>21</v>
      </c>
      <c r="E66" s="77">
        <v>38190</v>
      </c>
    </row>
    <row r="67" spans="1:5" ht="21">
      <c r="A67" s="45" t="s">
        <v>18</v>
      </c>
      <c r="B67" s="76" t="s">
        <v>84</v>
      </c>
      <c r="C67" s="843"/>
      <c r="D67" s="47" t="s">
        <v>22</v>
      </c>
      <c r="E67" s="77">
        <v>47290</v>
      </c>
    </row>
    <row r="68" spans="1:5" ht="21">
      <c r="A68" s="45" t="s">
        <v>18</v>
      </c>
      <c r="B68" s="76" t="s">
        <v>84</v>
      </c>
      <c r="C68" s="872" t="s">
        <v>52</v>
      </c>
      <c r="D68" s="47" t="s">
        <v>53</v>
      </c>
      <c r="E68" s="77">
        <v>119560</v>
      </c>
    </row>
    <row r="69" spans="1:5" ht="21">
      <c r="A69" s="45" t="s">
        <v>18</v>
      </c>
      <c r="B69" s="76" t="s">
        <v>84</v>
      </c>
      <c r="C69" s="872"/>
      <c r="D69" s="47" t="s">
        <v>54</v>
      </c>
      <c r="E69" s="77">
        <v>210580</v>
      </c>
    </row>
    <row r="70" spans="1:5" ht="21" customHeight="1">
      <c r="A70" s="45" t="s">
        <v>18</v>
      </c>
      <c r="B70" s="46" t="s">
        <v>85</v>
      </c>
      <c r="C70" s="843" t="s">
        <v>50</v>
      </c>
      <c r="D70" s="47" t="s">
        <v>21</v>
      </c>
      <c r="E70" s="77">
        <v>37200</v>
      </c>
    </row>
    <row r="71" spans="1:5" ht="21">
      <c r="A71" s="45" t="s">
        <v>18</v>
      </c>
      <c r="B71" s="76" t="s">
        <v>86</v>
      </c>
      <c r="C71" s="843"/>
      <c r="D71" s="47" t="s">
        <v>22</v>
      </c>
      <c r="E71" s="77">
        <v>46300</v>
      </c>
    </row>
    <row r="72" spans="1:5" ht="21">
      <c r="A72" s="45" t="s">
        <v>18</v>
      </c>
      <c r="B72" s="76" t="s">
        <v>86</v>
      </c>
      <c r="C72" s="872" t="s">
        <v>52</v>
      </c>
      <c r="D72" s="47" t="s">
        <v>53</v>
      </c>
      <c r="E72" s="77">
        <v>118570</v>
      </c>
    </row>
    <row r="73" spans="1:5" ht="21">
      <c r="A73" s="45" t="s">
        <v>18</v>
      </c>
      <c r="B73" s="76" t="s">
        <v>86</v>
      </c>
      <c r="C73" s="872"/>
      <c r="D73" s="47" t="s">
        <v>54</v>
      </c>
      <c r="E73" s="77">
        <v>209590</v>
      </c>
    </row>
    <row r="74" spans="1:5" ht="21">
      <c r="A74" s="45" t="s">
        <v>18</v>
      </c>
      <c r="B74" s="46" t="s">
        <v>87</v>
      </c>
      <c r="C74" s="843" t="s">
        <v>50</v>
      </c>
      <c r="D74" s="47" t="s">
        <v>21</v>
      </c>
      <c r="E74" s="77">
        <v>36300</v>
      </c>
    </row>
    <row r="75" spans="1:5" ht="21">
      <c r="A75" s="45" t="s">
        <v>18</v>
      </c>
      <c r="B75" s="78" t="s">
        <v>88</v>
      </c>
      <c r="C75" s="843"/>
      <c r="D75" s="47" t="s">
        <v>22</v>
      </c>
      <c r="E75" s="77">
        <v>45400</v>
      </c>
    </row>
    <row r="76" spans="1:5" ht="21">
      <c r="A76" s="45" t="s">
        <v>18</v>
      </c>
      <c r="B76" s="78" t="s">
        <v>88</v>
      </c>
      <c r="C76" s="872" t="s">
        <v>52</v>
      </c>
      <c r="D76" s="47" t="s">
        <v>53</v>
      </c>
      <c r="E76" s="77">
        <v>117670</v>
      </c>
    </row>
    <row r="77" spans="1:5" ht="21.75" thickBot="1">
      <c r="A77" s="79" t="s">
        <v>18</v>
      </c>
      <c r="B77" s="80" t="s">
        <v>88</v>
      </c>
      <c r="C77" s="873"/>
      <c r="D77" s="61" t="s">
        <v>54</v>
      </c>
      <c r="E77" s="81">
        <v>208690</v>
      </c>
    </row>
    <row r="78" spans="1:5" ht="18.75" customHeight="1">
      <c r="A78" s="39" t="s">
        <v>39</v>
      </c>
      <c r="B78" s="74" t="s">
        <v>49</v>
      </c>
      <c r="C78" s="846" t="s">
        <v>50</v>
      </c>
      <c r="D78" s="41" t="s">
        <v>21</v>
      </c>
      <c r="E78" s="82">
        <v>270350</v>
      </c>
    </row>
    <row r="79" spans="1:5" ht="21">
      <c r="A79" s="45" t="s">
        <v>39</v>
      </c>
      <c r="B79" s="76" t="s">
        <v>51</v>
      </c>
      <c r="C79" s="843"/>
      <c r="D79" s="47" t="s">
        <v>22</v>
      </c>
      <c r="E79" s="77">
        <v>279170</v>
      </c>
    </row>
    <row r="80" spans="1:5" ht="21">
      <c r="A80" s="45" t="s">
        <v>39</v>
      </c>
      <c r="B80" s="76" t="s">
        <v>51</v>
      </c>
      <c r="C80" s="872" t="s">
        <v>52</v>
      </c>
      <c r="D80" s="47" t="s">
        <v>53</v>
      </c>
      <c r="E80" s="77">
        <v>349510</v>
      </c>
    </row>
    <row r="81" spans="1:5" ht="21">
      <c r="A81" s="45" t="s">
        <v>39</v>
      </c>
      <c r="B81" s="76" t="s">
        <v>51</v>
      </c>
      <c r="C81" s="872"/>
      <c r="D81" s="47" t="s">
        <v>54</v>
      </c>
      <c r="E81" s="77">
        <v>437760</v>
      </c>
    </row>
    <row r="82" spans="1:5" ht="21" customHeight="1">
      <c r="A82" s="45" t="s">
        <v>39</v>
      </c>
      <c r="B82" s="46" t="s">
        <v>55</v>
      </c>
      <c r="C82" s="843" t="s">
        <v>50</v>
      </c>
      <c r="D82" s="47" t="s">
        <v>21</v>
      </c>
      <c r="E82" s="77">
        <v>146570</v>
      </c>
    </row>
    <row r="83" spans="1:5" ht="21">
      <c r="A83" s="45" t="s">
        <v>39</v>
      </c>
      <c r="B83" s="76" t="s">
        <v>56</v>
      </c>
      <c r="C83" s="843"/>
      <c r="D83" s="47" t="s">
        <v>22</v>
      </c>
      <c r="E83" s="77">
        <v>155390</v>
      </c>
    </row>
    <row r="84" spans="1:5" ht="21">
      <c r="A84" s="45" t="s">
        <v>39</v>
      </c>
      <c r="B84" s="76" t="s">
        <v>56</v>
      </c>
      <c r="C84" s="872" t="s">
        <v>52</v>
      </c>
      <c r="D84" s="47" t="s">
        <v>53</v>
      </c>
      <c r="E84" s="77">
        <v>225730</v>
      </c>
    </row>
    <row r="85" spans="1:5" ht="21">
      <c r="A85" s="45" t="s">
        <v>39</v>
      </c>
      <c r="B85" s="76" t="s">
        <v>56</v>
      </c>
      <c r="C85" s="872"/>
      <c r="D85" s="47" t="s">
        <v>54</v>
      </c>
      <c r="E85" s="77">
        <v>313980</v>
      </c>
    </row>
    <row r="86" spans="1:5" ht="21" customHeight="1">
      <c r="A86" s="45" t="s">
        <v>39</v>
      </c>
      <c r="B86" s="46" t="s">
        <v>57</v>
      </c>
      <c r="C86" s="843" t="s">
        <v>50</v>
      </c>
      <c r="D86" s="47" t="s">
        <v>21</v>
      </c>
      <c r="E86" s="77">
        <v>105170</v>
      </c>
    </row>
    <row r="87" spans="1:5" ht="21">
      <c r="A87" s="45" t="s">
        <v>39</v>
      </c>
      <c r="B87" s="76" t="s">
        <v>58</v>
      </c>
      <c r="C87" s="843"/>
      <c r="D87" s="47" t="s">
        <v>22</v>
      </c>
      <c r="E87" s="77">
        <v>113990</v>
      </c>
    </row>
    <row r="88" spans="1:5" ht="21">
      <c r="A88" s="45" t="s">
        <v>39</v>
      </c>
      <c r="B88" s="76" t="s">
        <v>58</v>
      </c>
      <c r="C88" s="872" t="s">
        <v>52</v>
      </c>
      <c r="D88" s="47" t="s">
        <v>53</v>
      </c>
      <c r="E88" s="77">
        <v>184330</v>
      </c>
    </row>
    <row r="89" spans="1:5" ht="21">
      <c r="A89" s="45" t="s">
        <v>39</v>
      </c>
      <c r="B89" s="76" t="s">
        <v>58</v>
      </c>
      <c r="C89" s="872"/>
      <c r="D89" s="47" t="s">
        <v>54</v>
      </c>
      <c r="E89" s="77">
        <v>272580</v>
      </c>
    </row>
    <row r="90" spans="1:5" ht="21" customHeight="1">
      <c r="A90" s="45" t="s">
        <v>39</v>
      </c>
      <c r="B90" s="46" t="s">
        <v>59</v>
      </c>
      <c r="C90" s="843" t="s">
        <v>50</v>
      </c>
      <c r="D90" s="47" t="s">
        <v>21</v>
      </c>
      <c r="E90" s="77">
        <v>85060</v>
      </c>
    </row>
    <row r="91" spans="1:5" ht="21">
      <c r="A91" s="45" t="s">
        <v>39</v>
      </c>
      <c r="B91" s="76" t="s">
        <v>60</v>
      </c>
      <c r="C91" s="843"/>
      <c r="D91" s="47" t="s">
        <v>22</v>
      </c>
      <c r="E91" s="77">
        <v>93880</v>
      </c>
    </row>
    <row r="92" spans="1:5" ht="21">
      <c r="A92" s="45" t="s">
        <v>39</v>
      </c>
      <c r="B92" s="76" t="s">
        <v>60</v>
      </c>
      <c r="C92" s="872" t="s">
        <v>52</v>
      </c>
      <c r="D92" s="47" t="s">
        <v>53</v>
      </c>
      <c r="E92" s="77">
        <v>164220</v>
      </c>
    </row>
    <row r="93" spans="1:5" ht="21">
      <c r="A93" s="45" t="s">
        <v>39</v>
      </c>
      <c r="B93" s="76" t="s">
        <v>60</v>
      </c>
      <c r="C93" s="872"/>
      <c r="D93" s="47" t="s">
        <v>54</v>
      </c>
      <c r="E93" s="77">
        <v>252470</v>
      </c>
    </row>
    <row r="94" spans="1:5" ht="21" customHeight="1">
      <c r="A94" s="45" t="s">
        <v>39</v>
      </c>
      <c r="B94" s="46" t="s">
        <v>61</v>
      </c>
      <c r="C94" s="843" t="s">
        <v>50</v>
      </c>
      <c r="D94" s="47" t="s">
        <v>21</v>
      </c>
      <c r="E94" s="77">
        <v>79590</v>
      </c>
    </row>
    <row r="95" spans="1:5" ht="21">
      <c r="A95" s="45" t="s">
        <v>39</v>
      </c>
      <c r="B95" s="76" t="s">
        <v>62</v>
      </c>
      <c r="C95" s="843"/>
      <c r="D95" s="47" t="s">
        <v>22</v>
      </c>
      <c r="E95" s="77">
        <v>88410</v>
      </c>
    </row>
    <row r="96" spans="1:5" ht="21">
      <c r="A96" s="45" t="s">
        <v>39</v>
      </c>
      <c r="B96" s="76" t="s">
        <v>62</v>
      </c>
      <c r="C96" s="872" t="s">
        <v>52</v>
      </c>
      <c r="D96" s="47" t="s">
        <v>53</v>
      </c>
      <c r="E96" s="77">
        <v>158750</v>
      </c>
    </row>
    <row r="97" spans="1:5" ht="21">
      <c r="A97" s="45" t="s">
        <v>39</v>
      </c>
      <c r="B97" s="76" t="s">
        <v>62</v>
      </c>
      <c r="C97" s="872"/>
      <c r="D97" s="47" t="s">
        <v>54</v>
      </c>
      <c r="E97" s="77">
        <v>247000</v>
      </c>
    </row>
    <row r="98" spans="1:5" ht="21" customHeight="1">
      <c r="A98" s="45" t="s">
        <v>39</v>
      </c>
      <c r="B98" s="46" t="s">
        <v>63</v>
      </c>
      <c r="C98" s="843" t="s">
        <v>50</v>
      </c>
      <c r="D98" s="47" t="s">
        <v>21</v>
      </c>
      <c r="E98" s="77">
        <v>69610</v>
      </c>
    </row>
    <row r="99" spans="1:5" ht="21">
      <c r="A99" s="45" t="s">
        <v>39</v>
      </c>
      <c r="B99" s="76" t="s">
        <v>64</v>
      </c>
      <c r="C99" s="843"/>
      <c r="D99" s="47" t="s">
        <v>22</v>
      </c>
      <c r="E99" s="77">
        <v>78430</v>
      </c>
    </row>
    <row r="100" spans="1:5" ht="21">
      <c r="A100" s="45" t="s">
        <v>39</v>
      </c>
      <c r="B100" s="76" t="s">
        <v>64</v>
      </c>
      <c r="C100" s="872" t="s">
        <v>52</v>
      </c>
      <c r="D100" s="47" t="s">
        <v>53</v>
      </c>
      <c r="E100" s="77">
        <v>148770</v>
      </c>
    </row>
    <row r="101" spans="1:5" ht="21">
      <c r="A101" s="45" t="s">
        <v>39</v>
      </c>
      <c r="B101" s="76" t="s">
        <v>64</v>
      </c>
      <c r="C101" s="872"/>
      <c r="D101" s="47" t="s">
        <v>54</v>
      </c>
      <c r="E101" s="77">
        <v>237020</v>
      </c>
    </row>
    <row r="102" spans="1:5" ht="21" customHeight="1">
      <c r="A102" s="45" t="s">
        <v>39</v>
      </c>
      <c r="B102" s="46" t="s">
        <v>65</v>
      </c>
      <c r="C102" s="843" t="s">
        <v>50</v>
      </c>
      <c r="D102" s="47" t="s">
        <v>21</v>
      </c>
      <c r="E102" s="77">
        <v>62560</v>
      </c>
    </row>
    <row r="103" spans="1:5" ht="21">
      <c r="A103" s="45" t="s">
        <v>39</v>
      </c>
      <c r="B103" s="76" t="s">
        <v>66</v>
      </c>
      <c r="C103" s="843"/>
      <c r="D103" s="47" t="s">
        <v>22</v>
      </c>
      <c r="E103" s="77">
        <v>71380</v>
      </c>
    </row>
    <row r="104" spans="1:5" ht="21">
      <c r="A104" s="45" t="s">
        <v>39</v>
      </c>
      <c r="B104" s="76" t="s">
        <v>66</v>
      </c>
      <c r="C104" s="872" t="s">
        <v>52</v>
      </c>
      <c r="D104" s="47" t="s">
        <v>53</v>
      </c>
      <c r="E104" s="77">
        <v>141720</v>
      </c>
    </row>
    <row r="105" spans="1:5" ht="21">
      <c r="A105" s="45" t="s">
        <v>39</v>
      </c>
      <c r="B105" s="76" t="s">
        <v>66</v>
      </c>
      <c r="C105" s="872"/>
      <c r="D105" s="47" t="s">
        <v>54</v>
      </c>
      <c r="E105" s="77">
        <v>229970</v>
      </c>
    </row>
    <row r="106" spans="1:5" ht="21" customHeight="1">
      <c r="A106" s="45" t="s">
        <v>39</v>
      </c>
      <c r="B106" s="46" t="s">
        <v>67</v>
      </c>
      <c r="C106" s="843" t="s">
        <v>50</v>
      </c>
      <c r="D106" s="47" t="s">
        <v>21</v>
      </c>
      <c r="E106" s="77">
        <v>57330</v>
      </c>
    </row>
    <row r="107" spans="1:5" ht="21">
      <c r="A107" s="45" t="s">
        <v>39</v>
      </c>
      <c r="B107" s="76" t="s">
        <v>68</v>
      </c>
      <c r="C107" s="843"/>
      <c r="D107" s="47" t="s">
        <v>22</v>
      </c>
      <c r="E107" s="77">
        <v>66150</v>
      </c>
    </row>
    <row r="108" spans="1:5" ht="21">
      <c r="A108" s="45" t="s">
        <v>39</v>
      </c>
      <c r="B108" s="76" t="s">
        <v>68</v>
      </c>
      <c r="C108" s="872" t="s">
        <v>52</v>
      </c>
      <c r="D108" s="47" t="s">
        <v>53</v>
      </c>
      <c r="E108" s="77">
        <v>136490</v>
      </c>
    </row>
    <row r="109" spans="1:5" ht="21">
      <c r="A109" s="45" t="s">
        <v>39</v>
      </c>
      <c r="B109" s="76" t="s">
        <v>68</v>
      </c>
      <c r="C109" s="872"/>
      <c r="D109" s="47" t="s">
        <v>54</v>
      </c>
      <c r="E109" s="77">
        <v>224740</v>
      </c>
    </row>
    <row r="110" spans="1:5" ht="21" customHeight="1">
      <c r="A110" s="45" t="s">
        <v>39</v>
      </c>
      <c r="B110" s="46" t="s">
        <v>69</v>
      </c>
      <c r="C110" s="843" t="s">
        <v>50</v>
      </c>
      <c r="D110" s="47" t="s">
        <v>21</v>
      </c>
      <c r="E110" s="77">
        <v>53220</v>
      </c>
    </row>
    <row r="111" spans="1:5" ht="21">
      <c r="A111" s="45" t="s">
        <v>39</v>
      </c>
      <c r="B111" s="76" t="s">
        <v>70</v>
      </c>
      <c r="C111" s="843"/>
      <c r="D111" s="47" t="s">
        <v>22</v>
      </c>
      <c r="E111" s="77">
        <v>62040</v>
      </c>
    </row>
    <row r="112" spans="1:5" ht="21">
      <c r="A112" s="45" t="s">
        <v>39</v>
      </c>
      <c r="B112" s="76" t="s">
        <v>70</v>
      </c>
      <c r="C112" s="872" t="s">
        <v>52</v>
      </c>
      <c r="D112" s="47" t="s">
        <v>53</v>
      </c>
      <c r="E112" s="77">
        <v>132380</v>
      </c>
    </row>
    <row r="113" spans="1:5" ht="21">
      <c r="A113" s="45" t="s">
        <v>39</v>
      </c>
      <c r="B113" s="76" t="s">
        <v>70</v>
      </c>
      <c r="C113" s="872"/>
      <c r="D113" s="47" t="s">
        <v>54</v>
      </c>
      <c r="E113" s="77">
        <v>220630</v>
      </c>
    </row>
    <row r="114" spans="1:5" ht="21" customHeight="1">
      <c r="A114" s="45" t="s">
        <v>39</v>
      </c>
      <c r="B114" s="46" t="s">
        <v>71</v>
      </c>
      <c r="C114" s="843" t="s">
        <v>50</v>
      </c>
      <c r="D114" s="47" t="s">
        <v>21</v>
      </c>
      <c r="E114" s="77">
        <v>45850</v>
      </c>
    </row>
    <row r="115" spans="1:5" ht="21">
      <c r="A115" s="45" t="s">
        <v>39</v>
      </c>
      <c r="B115" s="76" t="s">
        <v>72</v>
      </c>
      <c r="C115" s="843"/>
      <c r="D115" s="47" t="s">
        <v>22</v>
      </c>
      <c r="E115" s="77">
        <v>54670</v>
      </c>
    </row>
    <row r="116" spans="1:5" ht="21">
      <c r="A116" s="45" t="s">
        <v>39</v>
      </c>
      <c r="B116" s="76" t="s">
        <v>72</v>
      </c>
      <c r="C116" s="872" t="s">
        <v>52</v>
      </c>
      <c r="D116" s="47" t="s">
        <v>53</v>
      </c>
      <c r="E116" s="77">
        <v>125010</v>
      </c>
    </row>
    <row r="117" spans="1:5" ht="21">
      <c r="A117" s="45" t="s">
        <v>39</v>
      </c>
      <c r="B117" s="76" t="s">
        <v>72</v>
      </c>
      <c r="C117" s="872"/>
      <c r="D117" s="47" t="s">
        <v>54</v>
      </c>
      <c r="E117" s="77">
        <v>213260</v>
      </c>
    </row>
    <row r="118" spans="1:5" ht="21" customHeight="1">
      <c r="A118" s="45" t="s">
        <v>39</v>
      </c>
      <c r="B118" s="46" t="s">
        <v>73</v>
      </c>
      <c r="C118" s="843" t="s">
        <v>50</v>
      </c>
      <c r="D118" s="47" t="s">
        <v>21</v>
      </c>
      <c r="E118" s="77">
        <v>43570</v>
      </c>
    </row>
    <row r="119" spans="1:5" ht="21">
      <c r="A119" s="45" t="s">
        <v>39</v>
      </c>
      <c r="B119" s="76" t="s">
        <v>74</v>
      </c>
      <c r="C119" s="843"/>
      <c r="D119" s="47" t="s">
        <v>22</v>
      </c>
      <c r="E119" s="77">
        <v>52390</v>
      </c>
    </row>
    <row r="120" spans="1:5" ht="21">
      <c r="A120" s="45" t="s">
        <v>39</v>
      </c>
      <c r="B120" s="76" t="s">
        <v>74</v>
      </c>
      <c r="C120" s="872" t="s">
        <v>52</v>
      </c>
      <c r="D120" s="47" t="s">
        <v>53</v>
      </c>
      <c r="E120" s="77">
        <v>122730</v>
      </c>
    </row>
    <row r="121" spans="1:5" ht="21">
      <c r="A121" s="45" t="s">
        <v>39</v>
      </c>
      <c r="B121" s="76" t="s">
        <v>74</v>
      </c>
      <c r="C121" s="872"/>
      <c r="D121" s="47" t="s">
        <v>54</v>
      </c>
      <c r="E121" s="77">
        <v>210980</v>
      </c>
    </row>
    <row r="122" spans="1:5" ht="21" customHeight="1">
      <c r="A122" s="45" t="s">
        <v>39</v>
      </c>
      <c r="B122" s="46" t="s">
        <v>75</v>
      </c>
      <c r="C122" s="843" t="s">
        <v>50</v>
      </c>
      <c r="D122" s="47" t="s">
        <v>21</v>
      </c>
      <c r="E122" s="77">
        <v>41630</v>
      </c>
    </row>
    <row r="123" spans="1:5" ht="21">
      <c r="A123" s="45" t="s">
        <v>39</v>
      </c>
      <c r="B123" s="76" t="s">
        <v>76</v>
      </c>
      <c r="C123" s="843"/>
      <c r="D123" s="47" t="s">
        <v>22</v>
      </c>
      <c r="E123" s="77">
        <v>50450</v>
      </c>
    </row>
    <row r="124" spans="1:5" ht="21">
      <c r="A124" s="45" t="s">
        <v>39</v>
      </c>
      <c r="B124" s="76" t="s">
        <v>76</v>
      </c>
      <c r="C124" s="872" t="s">
        <v>52</v>
      </c>
      <c r="D124" s="47" t="s">
        <v>53</v>
      </c>
      <c r="E124" s="77">
        <v>120790</v>
      </c>
    </row>
    <row r="125" spans="1:5" ht="21">
      <c r="A125" s="45" t="s">
        <v>39</v>
      </c>
      <c r="B125" s="76" t="s">
        <v>76</v>
      </c>
      <c r="C125" s="872"/>
      <c r="D125" s="47" t="s">
        <v>54</v>
      </c>
      <c r="E125" s="77">
        <v>209040</v>
      </c>
    </row>
    <row r="126" spans="1:5" ht="21" customHeight="1">
      <c r="A126" s="45" t="s">
        <v>39</v>
      </c>
      <c r="B126" s="46" t="s">
        <v>77</v>
      </c>
      <c r="C126" s="843" t="s">
        <v>50</v>
      </c>
      <c r="D126" s="47" t="s">
        <v>21</v>
      </c>
      <c r="E126" s="77">
        <v>39980</v>
      </c>
    </row>
    <row r="127" spans="1:5" ht="21">
      <c r="A127" s="45" t="s">
        <v>39</v>
      </c>
      <c r="B127" s="76" t="s">
        <v>78</v>
      </c>
      <c r="C127" s="843"/>
      <c r="D127" s="47" t="s">
        <v>22</v>
      </c>
      <c r="E127" s="77">
        <v>48800</v>
      </c>
    </row>
    <row r="128" spans="1:5" ht="21">
      <c r="A128" s="45" t="s">
        <v>39</v>
      </c>
      <c r="B128" s="76" t="s">
        <v>78</v>
      </c>
      <c r="C128" s="872" t="s">
        <v>52</v>
      </c>
      <c r="D128" s="47" t="s">
        <v>53</v>
      </c>
      <c r="E128" s="77">
        <v>119140</v>
      </c>
    </row>
    <row r="129" spans="1:5" ht="21">
      <c r="A129" s="45" t="s">
        <v>39</v>
      </c>
      <c r="B129" s="76" t="s">
        <v>78</v>
      </c>
      <c r="C129" s="872"/>
      <c r="D129" s="47" t="s">
        <v>54</v>
      </c>
      <c r="E129" s="77">
        <v>207390</v>
      </c>
    </row>
    <row r="130" spans="1:5" ht="21" customHeight="1">
      <c r="A130" s="45" t="s">
        <v>39</v>
      </c>
      <c r="B130" s="46" t="s">
        <v>79</v>
      </c>
      <c r="C130" s="843" t="s">
        <v>50</v>
      </c>
      <c r="D130" s="47" t="s">
        <v>21</v>
      </c>
      <c r="E130" s="77">
        <v>38610</v>
      </c>
    </row>
    <row r="131" spans="1:5" ht="21">
      <c r="A131" s="45" t="s">
        <v>39</v>
      </c>
      <c r="B131" s="76" t="s">
        <v>80</v>
      </c>
      <c r="C131" s="843"/>
      <c r="D131" s="47" t="s">
        <v>22</v>
      </c>
      <c r="E131" s="77">
        <v>47430</v>
      </c>
    </row>
    <row r="132" spans="1:5" ht="21">
      <c r="A132" s="45" t="s">
        <v>39</v>
      </c>
      <c r="B132" s="76" t="s">
        <v>80</v>
      </c>
      <c r="C132" s="872" t="s">
        <v>52</v>
      </c>
      <c r="D132" s="47" t="s">
        <v>53</v>
      </c>
      <c r="E132" s="77">
        <v>117770</v>
      </c>
    </row>
    <row r="133" spans="1:5" ht="21">
      <c r="A133" s="45" t="s">
        <v>39</v>
      </c>
      <c r="B133" s="76" t="s">
        <v>80</v>
      </c>
      <c r="C133" s="872"/>
      <c r="D133" s="47" t="s">
        <v>54</v>
      </c>
      <c r="E133" s="77">
        <v>206020</v>
      </c>
    </row>
    <row r="134" spans="1:5" ht="21" customHeight="1">
      <c r="A134" s="45" t="s">
        <v>39</v>
      </c>
      <c r="B134" s="46" t="s">
        <v>81</v>
      </c>
      <c r="C134" s="843" t="s">
        <v>50</v>
      </c>
      <c r="D134" s="47" t="s">
        <v>21</v>
      </c>
      <c r="E134" s="77">
        <v>37390</v>
      </c>
    </row>
    <row r="135" spans="1:5" ht="21">
      <c r="A135" s="45" t="s">
        <v>39</v>
      </c>
      <c r="B135" s="76" t="s">
        <v>82</v>
      </c>
      <c r="C135" s="843"/>
      <c r="D135" s="47" t="s">
        <v>22</v>
      </c>
      <c r="E135" s="77">
        <v>46210</v>
      </c>
    </row>
    <row r="136" spans="1:5" ht="21">
      <c r="A136" s="45" t="s">
        <v>39</v>
      </c>
      <c r="B136" s="76" t="s">
        <v>82</v>
      </c>
      <c r="C136" s="872" t="s">
        <v>52</v>
      </c>
      <c r="D136" s="47" t="s">
        <v>53</v>
      </c>
      <c r="E136" s="77">
        <v>116550</v>
      </c>
    </row>
    <row r="137" spans="1:5" ht="21">
      <c r="A137" s="45" t="s">
        <v>39</v>
      </c>
      <c r="B137" s="76" t="s">
        <v>82</v>
      </c>
      <c r="C137" s="872"/>
      <c r="D137" s="47" t="s">
        <v>54</v>
      </c>
      <c r="E137" s="77">
        <v>204800</v>
      </c>
    </row>
    <row r="138" spans="1:5" ht="21" customHeight="1">
      <c r="A138" s="45" t="s">
        <v>39</v>
      </c>
      <c r="B138" s="46" t="s">
        <v>83</v>
      </c>
      <c r="C138" s="843" t="s">
        <v>50</v>
      </c>
      <c r="D138" s="47" t="s">
        <v>21</v>
      </c>
      <c r="E138" s="77">
        <v>37230</v>
      </c>
    </row>
    <row r="139" spans="1:5" ht="21">
      <c r="A139" s="45" t="s">
        <v>39</v>
      </c>
      <c r="B139" s="76" t="s">
        <v>84</v>
      </c>
      <c r="C139" s="843"/>
      <c r="D139" s="47" t="s">
        <v>22</v>
      </c>
      <c r="E139" s="77">
        <v>46050</v>
      </c>
    </row>
    <row r="140" spans="1:5" ht="21">
      <c r="A140" s="45" t="s">
        <v>39</v>
      </c>
      <c r="B140" s="76" t="s">
        <v>84</v>
      </c>
      <c r="C140" s="872" t="s">
        <v>52</v>
      </c>
      <c r="D140" s="47" t="s">
        <v>53</v>
      </c>
      <c r="E140" s="77">
        <v>116390</v>
      </c>
    </row>
    <row r="141" spans="1:5" ht="21">
      <c r="A141" s="45" t="s">
        <v>39</v>
      </c>
      <c r="B141" s="76" t="s">
        <v>84</v>
      </c>
      <c r="C141" s="872"/>
      <c r="D141" s="47" t="s">
        <v>54</v>
      </c>
      <c r="E141" s="77">
        <v>204640</v>
      </c>
    </row>
    <row r="142" spans="1:5" ht="21" customHeight="1">
      <c r="A142" s="45" t="s">
        <v>39</v>
      </c>
      <c r="B142" s="46" t="s">
        <v>85</v>
      </c>
      <c r="C142" s="843" t="s">
        <v>50</v>
      </c>
      <c r="D142" s="47" t="s">
        <v>21</v>
      </c>
      <c r="E142" s="77">
        <v>36260</v>
      </c>
    </row>
    <row r="143" spans="1:5" ht="21">
      <c r="A143" s="45" t="s">
        <v>39</v>
      </c>
      <c r="B143" s="76" t="s">
        <v>86</v>
      </c>
      <c r="C143" s="843"/>
      <c r="D143" s="47" t="s">
        <v>22</v>
      </c>
      <c r="E143" s="77">
        <v>45080</v>
      </c>
    </row>
    <row r="144" spans="1:5" ht="21">
      <c r="A144" s="45" t="s">
        <v>39</v>
      </c>
      <c r="B144" s="76" t="s">
        <v>86</v>
      </c>
      <c r="C144" s="872" t="s">
        <v>52</v>
      </c>
      <c r="D144" s="47" t="s">
        <v>53</v>
      </c>
      <c r="E144" s="77">
        <v>115420</v>
      </c>
    </row>
    <row r="145" spans="1:5" ht="21">
      <c r="A145" s="45" t="s">
        <v>39</v>
      </c>
      <c r="B145" s="76" t="s">
        <v>86</v>
      </c>
      <c r="C145" s="872"/>
      <c r="D145" s="47" t="s">
        <v>54</v>
      </c>
      <c r="E145" s="77">
        <v>203670</v>
      </c>
    </row>
    <row r="146" spans="1:5" ht="21">
      <c r="A146" s="45" t="s">
        <v>39</v>
      </c>
      <c r="B146" s="46" t="s">
        <v>87</v>
      </c>
      <c r="C146" s="843" t="s">
        <v>50</v>
      </c>
      <c r="D146" s="47" t="s">
        <v>21</v>
      </c>
      <c r="E146" s="77">
        <v>35380</v>
      </c>
    </row>
    <row r="147" spans="1:5" ht="21">
      <c r="A147" s="45" t="s">
        <v>39</v>
      </c>
      <c r="B147" s="78" t="s">
        <v>88</v>
      </c>
      <c r="C147" s="843"/>
      <c r="D147" s="47" t="s">
        <v>22</v>
      </c>
      <c r="E147" s="77">
        <v>44200</v>
      </c>
    </row>
    <row r="148" spans="1:5" ht="21">
      <c r="A148" s="45" t="s">
        <v>39</v>
      </c>
      <c r="B148" s="78" t="s">
        <v>88</v>
      </c>
      <c r="C148" s="872" t="s">
        <v>52</v>
      </c>
      <c r="D148" s="47" t="s">
        <v>53</v>
      </c>
      <c r="E148" s="77">
        <v>114540</v>
      </c>
    </row>
    <row r="149" spans="1:5" ht="21.75" thickBot="1">
      <c r="A149" s="79" t="s">
        <v>39</v>
      </c>
      <c r="B149" s="80" t="s">
        <v>88</v>
      </c>
      <c r="C149" s="874"/>
      <c r="D149" s="54" t="s">
        <v>54</v>
      </c>
      <c r="E149" s="83">
        <v>202790</v>
      </c>
    </row>
    <row r="150" spans="1:5" ht="18.75" customHeight="1">
      <c r="A150" s="57" t="s">
        <v>40</v>
      </c>
      <c r="B150" s="74" t="s">
        <v>49</v>
      </c>
      <c r="C150" s="842" t="s">
        <v>50</v>
      </c>
      <c r="D150" s="58" t="s">
        <v>21</v>
      </c>
      <c r="E150" s="75">
        <v>268550</v>
      </c>
    </row>
    <row r="151" spans="1:5" ht="21">
      <c r="A151" s="45" t="s">
        <v>40</v>
      </c>
      <c r="B151" s="76" t="s">
        <v>51</v>
      </c>
      <c r="C151" s="843"/>
      <c r="D151" s="47" t="s">
        <v>22</v>
      </c>
      <c r="E151" s="77">
        <v>277300</v>
      </c>
    </row>
    <row r="152" spans="1:5" ht="21">
      <c r="A152" s="45" t="s">
        <v>40</v>
      </c>
      <c r="B152" s="76" t="s">
        <v>51</v>
      </c>
      <c r="C152" s="872" t="s">
        <v>52</v>
      </c>
      <c r="D152" s="47" t="s">
        <v>53</v>
      </c>
      <c r="E152" s="77">
        <v>347160</v>
      </c>
    </row>
    <row r="153" spans="1:5" ht="21">
      <c r="A153" s="45" t="s">
        <v>40</v>
      </c>
      <c r="B153" s="76" t="s">
        <v>51</v>
      </c>
      <c r="C153" s="872"/>
      <c r="D153" s="47" t="s">
        <v>54</v>
      </c>
      <c r="E153" s="77">
        <v>434710</v>
      </c>
    </row>
    <row r="154" spans="1:5" ht="21" customHeight="1">
      <c r="A154" s="45" t="s">
        <v>40</v>
      </c>
      <c r="B154" s="46" t="s">
        <v>55</v>
      </c>
      <c r="C154" s="843" t="s">
        <v>50</v>
      </c>
      <c r="D154" s="47" t="s">
        <v>21</v>
      </c>
      <c r="E154" s="77">
        <v>145590</v>
      </c>
    </row>
    <row r="155" spans="1:5" ht="21">
      <c r="A155" s="45" t="s">
        <v>40</v>
      </c>
      <c r="B155" s="76" t="s">
        <v>56</v>
      </c>
      <c r="C155" s="843"/>
      <c r="D155" s="47" t="s">
        <v>22</v>
      </c>
      <c r="E155" s="77">
        <v>154340</v>
      </c>
    </row>
    <row r="156" spans="1:5" ht="21">
      <c r="A156" s="45" t="s">
        <v>40</v>
      </c>
      <c r="B156" s="76" t="s">
        <v>56</v>
      </c>
      <c r="C156" s="872" t="s">
        <v>52</v>
      </c>
      <c r="D156" s="47" t="s">
        <v>53</v>
      </c>
      <c r="E156" s="77">
        <v>224200</v>
      </c>
    </row>
    <row r="157" spans="1:5" ht="21">
      <c r="A157" s="45" t="s">
        <v>40</v>
      </c>
      <c r="B157" s="76" t="s">
        <v>56</v>
      </c>
      <c r="C157" s="872"/>
      <c r="D157" s="47" t="s">
        <v>54</v>
      </c>
      <c r="E157" s="77">
        <v>311750</v>
      </c>
    </row>
    <row r="158" spans="1:5" ht="21" customHeight="1">
      <c r="A158" s="45" t="s">
        <v>40</v>
      </c>
      <c r="B158" s="46" t="s">
        <v>57</v>
      </c>
      <c r="C158" s="843" t="s">
        <v>50</v>
      </c>
      <c r="D158" s="47" t="s">
        <v>21</v>
      </c>
      <c r="E158" s="77">
        <v>104470</v>
      </c>
    </row>
    <row r="159" spans="1:5" ht="21">
      <c r="A159" s="45" t="s">
        <v>40</v>
      </c>
      <c r="B159" s="76" t="s">
        <v>58</v>
      </c>
      <c r="C159" s="843"/>
      <c r="D159" s="47" t="s">
        <v>22</v>
      </c>
      <c r="E159" s="77">
        <v>113220</v>
      </c>
    </row>
    <row r="160" spans="1:5" ht="21">
      <c r="A160" s="45" t="s">
        <v>40</v>
      </c>
      <c r="B160" s="76" t="s">
        <v>58</v>
      </c>
      <c r="C160" s="872" t="s">
        <v>52</v>
      </c>
      <c r="D160" s="47" t="s">
        <v>53</v>
      </c>
      <c r="E160" s="77">
        <v>183080</v>
      </c>
    </row>
    <row r="161" spans="1:5" ht="21">
      <c r="A161" s="45" t="s">
        <v>40</v>
      </c>
      <c r="B161" s="76" t="s">
        <v>58</v>
      </c>
      <c r="C161" s="872"/>
      <c r="D161" s="47" t="s">
        <v>54</v>
      </c>
      <c r="E161" s="77">
        <v>270630</v>
      </c>
    </row>
    <row r="162" spans="1:5" ht="21" customHeight="1">
      <c r="A162" s="45" t="s">
        <v>40</v>
      </c>
      <c r="B162" s="46" t="s">
        <v>59</v>
      </c>
      <c r="C162" s="843" t="s">
        <v>50</v>
      </c>
      <c r="D162" s="47" t="s">
        <v>21</v>
      </c>
      <c r="E162" s="77">
        <v>84470</v>
      </c>
    </row>
    <row r="163" spans="1:5" ht="21">
      <c r="A163" s="45" t="s">
        <v>40</v>
      </c>
      <c r="B163" s="76" t="s">
        <v>60</v>
      </c>
      <c r="C163" s="843"/>
      <c r="D163" s="47" t="s">
        <v>22</v>
      </c>
      <c r="E163" s="77">
        <v>93220</v>
      </c>
    </row>
    <row r="164" spans="1:5" ht="21">
      <c r="A164" s="45" t="s">
        <v>40</v>
      </c>
      <c r="B164" s="76" t="s">
        <v>60</v>
      </c>
      <c r="C164" s="872" t="s">
        <v>52</v>
      </c>
      <c r="D164" s="47" t="s">
        <v>53</v>
      </c>
      <c r="E164" s="77">
        <v>163080</v>
      </c>
    </row>
    <row r="165" spans="1:5" ht="21">
      <c r="A165" s="45" t="s">
        <v>40</v>
      </c>
      <c r="B165" s="76" t="s">
        <v>60</v>
      </c>
      <c r="C165" s="872"/>
      <c r="D165" s="47" t="s">
        <v>54</v>
      </c>
      <c r="E165" s="77">
        <v>250630</v>
      </c>
    </row>
    <row r="166" spans="1:5" ht="21" customHeight="1">
      <c r="A166" s="45" t="s">
        <v>40</v>
      </c>
      <c r="B166" s="46" t="s">
        <v>61</v>
      </c>
      <c r="C166" s="843" t="s">
        <v>50</v>
      </c>
      <c r="D166" s="47" t="s">
        <v>21</v>
      </c>
      <c r="E166" s="77">
        <v>79040</v>
      </c>
    </row>
    <row r="167" spans="1:5" ht="21">
      <c r="A167" s="45" t="s">
        <v>40</v>
      </c>
      <c r="B167" s="76" t="s">
        <v>62</v>
      </c>
      <c r="C167" s="843"/>
      <c r="D167" s="47" t="s">
        <v>22</v>
      </c>
      <c r="E167" s="77">
        <v>87790</v>
      </c>
    </row>
    <row r="168" spans="1:5" ht="21">
      <c r="A168" s="45" t="s">
        <v>40</v>
      </c>
      <c r="B168" s="76" t="s">
        <v>62</v>
      </c>
      <c r="C168" s="872" t="s">
        <v>52</v>
      </c>
      <c r="D168" s="47" t="s">
        <v>53</v>
      </c>
      <c r="E168" s="77">
        <v>157650</v>
      </c>
    </row>
    <row r="169" spans="1:5" ht="21">
      <c r="A169" s="45" t="s">
        <v>40</v>
      </c>
      <c r="B169" s="76" t="s">
        <v>62</v>
      </c>
      <c r="C169" s="872"/>
      <c r="D169" s="47" t="s">
        <v>54</v>
      </c>
      <c r="E169" s="77">
        <v>245200</v>
      </c>
    </row>
    <row r="170" spans="1:5" ht="21" customHeight="1">
      <c r="A170" s="45" t="s">
        <v>40</v>
      </c>
      <c r="B170" s="46" t="s">
        <v>63</v>
      </c>
      <c r="C170" s="843" t="s">
        <v>50</v>
      </c>
      <c r="D170" s="47" t="s">
        <v>21</v>
      </c>
      <c r="E170" s="77">
        <v>69130</v>
      </c>
    </row>
    <row r="171" spans="1:5" ht="21">
      <c r="A171" s="45" t="s">
        <v>40</v>
      </c>
      <c r="B171" s="76" t="s">
        <v>64</v>
      </c>
      <c r="C171" s="843"/>
      <c r="D171" s="47" t="s">
        <v>22</v>
      </c>
      <c r="E171" s="77">
        <v>77880</v>
      </c>
    </row>
    <row r="172" spans="1:5" ht="21">
      <c r="A172" s="45" t="s">
        <v>40</v>
      </c>
      <c r="B172" s="76" t="s">
        <v>64</v>
      </c>
      <c r="C172" s="872" t="s">
        <v>52</v>
      </c>
      <c r="D172" s="47" t="s">
        <v>53</v>
      </c>
      <c r="E172" s="77">
        <v>147740</v>
      </c>
    </row>
    <row r="173" spans="1:5" ht="21">
      <c r="A173" s="45" t="s">
        <v>40</v>
      </c>
      <c r="B173" s="76" t="s">
        <v>64</v>
      </c>
      <c r="C173" s="872"/>
      <c r="D173" s="47" t="s">
        <v>54</v>
      </c>
      <c r="E173" s="77">
        <v>235290</v>
      </c>
    </row>
    <row r="174" spans="1:5" ht="21" customHeight="1">
      <c r="A174" s="45" t="s">
        <v>40</v>
      </c>
      <c r="B174" s="46" t="s">
        <v>65</v>
      </c>
      <c r="C174" s="843" t="s">
        <v>50</v>
      </c>
      <c r="D174" s="47" t="s">
        <v>21</v>
      </c>
      <c r="E174" s="77">
        <v>62130</v>
      </c>
    </row>
    <row r="175" spans="1:5" ht="21">
      <c r="A175" s="45" t="s">
        <v>40</v>
      </c>
      <c r="B175" s="76" t="s">
        <v>66</v>
      </c>
      <c r="C175" s="843"/>
      <c r="D175" s="47" t="s">
        <v>22</v>
      </c>
      <c r="E175" s="77">
        <v>70880</v>
      </c>
    </row>
    <row r="176" spans="1:5" ht="21">
      <c r="A176" s="45" t="s">
        <v>40</v>
      </c>
      <c r="B176" s="76" t="s">
        <v>66</v>
      </c>
      <c r="C176" s="872" t="s">
        <v>52</v>
      </c>
      <c r="D176" s="47" t="s">
        <v>53</v>
      </c>
      <c r="E176" s="77">
        <v>140740</v>
      </c>
    </row>
    <row r="177" spans="1:5" ht="21">
      <c r="A177" s="45" t="s">
        <v>40</v>
      </c>
      <c r="B177" s="76" t="s">
        <v>66</v>
      </c>
      <c r="C177" s="872"/>
      <c r="D177" s="47" t="s">
        <v>54</v>
      </c>
      <c r="E177" s="77">
        <v>228290</v>
      </c>
    </row>
    <row r="178" spans="1:5" ht="21" customHeight="1">
      <c r="A178" s="45" t="s">
        <v>40</v>
      </c>
      <c r="B178" s="46" t="s">
        <v>67</v>
      </c>
      <c r="C178" s="843" t="s">
        <v>50</v>
      </c>
      <c r="D178" s="47" t="s">
        <v>21</v>
      </c>
      <c r="E178" s="77">
        <v>56940</v>
      </c>
    </row>
    <row r="179" spans="1:5" ht="21">
      <c r="A179" s="45" t="s">
        <v>40</v>
      </c>
      <c r="B179" s="76" t="s">
        <v>68</v>
      </c>
      <c r="C179" s="843"/>
      <c r="D179" s="47" t="s">
        <v>22</v>
      </c>
      <c r="E179" s="77">
        <v>65690</v>
      </c>
    </row>
    <row r="180" spans="1:5" ht="21">
      <c r="A180" s="45" t="s">
        <v>40</v>
      </c>
      <c r="B180" s="76" t="s">
        <v>68</v>
      </c>
      <c r="C180" s="872" t="s">
        <v>52</v>
      </c>
      <c r="D180" s="47" t="s">
        <v>53</v>
      </c>
      <c r="E180" s="77">
        <v>135550</v>
      </c>
    </row>
    <row r="181" spans="1:5" ht="21">
      <c r="A181" s="45" t="s">
        <v>40</v>
      </c>
      <c r="B181" s="76" t="s">
        <v>68</v>
      </c>
      <c r="C181" s="872"/>
      <c r="D181" s="47" t="s">
        <v>54</v>
      </c>
      <c r="E181" s="77">
        <v>223100</v>
      </c>
    </row>
    <row r="182" spans="1:5" ht="21" customHeight="1">
      <c r="A182" s="45" t="s">
        <v>40</v>
      </c>
      <c r="B182" s="46" t="s">
        <v>69</v>
      </c>
      <c r="C182" s="843" t="s">
        <v>50</v>
      </c>
      <c r="D182" s="47" t="s">
        <v>21</v>
      </c>
      <c r="E182" s="77">
        <v>52850</v>
      </c>
    </row>
    <row r="183" spans="1:5" ht="21">
      <c r="A183" s="45" t="s">
        <v>40</v>
      </c>
      <c r="B183" s="76" t="s">
        <v>70</v>
      </c>
      <c r="C183" s="843"/>
      <c r="D183" s="47" t="s">
        <v>22</v>
      </c>
      <c r="E183" s="77">
        <v>61600</v>
      </c>
    </row>
    <row r="184" spans="1:5" ht="21">
      <c r="A184" s="45" t="s">
        <v>40</v>
      </c>
      <c r="B184" s="76" t="s">
        <v>70</v>
      </c>
      <c r="C184" s="872" t="s">
        <v>52</v>
      </c>
      <c r="D184" s="47" t="s">
        <v>53</v>
      </c>
      <c r="E184" s="77">
        <v>131460</v>
      </c>
    </row>
    <row r="185" spans="1:5" ht="21">
      <c r="A185" s="45" t="s">
        <v>40</v>
      </c>
      <c r="B185" s="76" t="s">
        <v>70</v>
      </c>
      <c r="C185" s="872"/>
      <c r="D185" s="47" t="s">
        <v>54</v>
      </c>
      <c r="E185" s="77">
        <v>219010</v>
      </c>
    </row>
    <row r="186" spans="1:5" ht="21" customHeight="1">
      <c r="A186" s="45" t="s">
        <v>40</v>
      </c>
      <c r="B186" s="46" t="s">
        <v>71</v>
      </c>
      <c r="C186" s="843" t="s">
        <v>50</v>
      </c>
      <c r="D186" s="47" t="s">
        <v>21</v>
      </c>
      <c r="E186" s="77">
        <v>45550</v>
      </c>
    </row>
    <row r="187" spans="1:5" ht="21">
      <c r="A187" s="45" t="s">
        <v>40</v>
      </c>
      <c r="B187" s="76" t="s">
        <v>72</v>
      </c>
      <c r="C187" s="843"/>
      <c r="D187" s="47" t="s">
        <v>22</v>
      </c>
      <c r="E187" s="77">
        <v>54300</v>
      </c>
    </row>
    <row r="188" spans="1:5" ht="21">
      <c r="A188" s="45" t="s">
        <v>40</v>
      </c>
      <c r="B188" s="76" t="s">
        <v>72</v>
      </c>
      <c r="C188" s="872" t="s">
        <v>52</v>
      </c>
      <c r="D188" s="47" t="s">
        <v>53</v>
      </c>
      <c r="E188" s="77">
        <v>124160</v>
      </c>
    </row>
    <row r="189" spans="1:5" ht="21">
      <c r="A189" s="45" t="s">
        <v>40</v>
      </c>
      <c r="B189" s="76" t="s">
        <v>72</v>
      </c>
      <c r="C189" s="872"/>
      <c r="D189" s="47" t="s">
        <v>54</v>
      </c>
      <c r="E189" s="77">
        <v>211710</v>
      </c>
    </row>
    <row r="190" spans="1:5" ht="21" customHeight="1">
      <c r="A190" s="45" t="s">
        <v>40</v>
      </c>
      <c r="B190" s="46" t="s">
        <v>73</v>
      </c>
      <c r="C190" s="843" t="s">
        <v>50</v>
      </c>
      <c r="D190" s="47" t="s">
        <v>21</v>
      </c>
      <c r="E190" s="77">
        <v>43280</v>
      </c>
    </row>
    <row r="191" spans="1:5" ht="21">
      <c r="A191" s="45" t="s">
        <v>40</v>
      </c>
      <c r="B191" s="76" t="s">
        <v>74</v>
      </c>
      <c r="C191" s="843"/>
      <c r="D191" s="47" t="s">
        <v>22</v>
      </c>
      <c r="E191" s="77">
        <v>52030</v>
      </c>
    </row>
    <row r="192" spans="1:5" ht="21">
      <c r="A192" s="45" t="s">
        <v>40</v>
      </c>
      <c r="B192" s="76" t="s">
        <v>74</v>
      </c>
      <c r="C192" s="872" t="s">
        <v>52</v>
      </c>
      <c r="D192" s="47" t="s">
        <v>53</v>
      </c>
      <c r="E192" s="77">
        <v>121890</v>
      </c>
    </row>
    <row r="193" spans="1:5" ht="21">
      <c r="A193" s="45" t="s">
        <v>40</v>
      </c>
      <c r="B193" s="76" t="s">
        <v>74</v>
      </c>
      <c r="C193" s="872"/>
      <c r="D193" s="47" t="s">
        <v>54</v>
      </c>
      <c r="E193" s="77">
        <v>209440</v>
      </c>
    </row>
    <row r="194" spans="1:5" ht="21" customHeight="1">
      <c r="A194" s="45" t="s">
        <v>40</v>
      </c>
      <c r="B194" s="46" t="s">
        <v>75</v>
      </c>
      <c r="C194" s="843" t="s">
        <v>50</v>
      </c>
      <c r="D194" s="47" t="s">
        <v>21</v>
      </c>
      <c r="E194" s="77">
        <v>41350</v>
      </c>
    </row>
    <row r="195" spans="1:5" ht="21">
      <c r="A195" s="45" t="s">
        <v>40</v>
      </c>
      <c r="B195" s="76" t="s">
        <v>76</v>
      </c>
      <c r="C195" s="843"/>
      <c r="D195" s="47" t="s">
        <v>22</v>
      </c>
      <c r="E195" s="77">
        <v>50100</v>
      </c>
    </row>
    <row r="196" spans="1:5" ht="21">
      <c r="A196" s="45" t="s">
        <v>40</v>
      </c>
      <c r="B196" s="76" t="s">
        <v>76</v>
      </c>
      <c r="C196" s="872" t="s">
        <v>52</v>
      </c>
      <c r="D196" s="47" t="s">
        <v>53</v>
      </c>
      <c r="E196" s="77">
        <v>119960</v>
      </c>
    </row>
    <row r="197" spans="1:5" ht="21">
      <c r="A197" s="45" t="s">
        <v>40</v>
      </c>
      <c r="B197" s="76" t="s">
        <v>76</v>
      </c>
      <c r="C197" s="872"/>
      <c r="D197" s="47" t="s">
        <v>54</v>
      </c>
      <c r="E197" s="77">
        <v>207510</v>
      </c>
    </row>
    <row r="198" spans="1:5" ht="21" customHeight="1">
      <c r="A198" s="45" t="s">
        <v>40</v>
      </c>
      <c r="B198" s="46" t="s">
        <v>77</v>
      </c>
      <c r="C198" s="843" t="s">
        <v>50</v>
      </c>
      <c r="D198" s="47" t="s">
        <v>21</v>
      </c>
      <c r="E198" s="77">
        <v>39720</v>
      </c>
    </row>
    <row r="199" spans="1:5" ht="21">
      <c r="A199" s="45" t="s">
        <v>40</v>
      </c>
      <c r="B199" s="76" t="s">
        <v>78</v>
      </c>
      <c r="C199" s="843"/>
      <c r="D199" s="47" t="s">
        <v>22</v>
      </c>
      <c r="E199" s="77">
        <v>48470</v>
      </c>
    </row>
    <row r="200" spans="1:5" ht="21">
      <c r="A200" s="45" t="s">
        <v>40</v>
      </c>
      <c r="B200" s="76" t="s">
        <v>78</v>
      </c>
      <c r="C200" s="872" t="s">
        <v>52</v>
      </c>
      <c r="D200" s="47" t="s">
        <v>53</v>
      </c>
      <c r="E200" s="77">
        <v>118330</v>
      </c>
    </row>
    <row r="201" spans="1:5" ht="21">
      <c r="A201" s="45" t="s">
        <v>40</v>
      </c>
      <c r="B201" s="76" t="s">
        <v>78</v>
      </c>
      <c r="C201" s="872"/>
      <c r="D201" s="47" t="s">
        <v>54</v>
      </c>
      <c r="E201" s="77">
        <v>205880</v>
      </c>
    </row>
    <row r="202" spans="1:5" ht="21" customHeight="1">
      <c r="A202" s="45" t="s">
        <v>40</v>
      </c>
      <c r="B202" s="46" t="s">
        <v>79</v>
      </c>
      <c r="C202" s="843" t="s">
        <v>50</v>
      </c>
      <c r="D202" s="47" t="s">
        <v>21</v>
      </c>
      <c r="E202" s="77">
        <v>38350</v>
      </c>
    </row>
    <row r="203" spans="1:5" ht="21">
      <c r="A203" s="45" t="s">
        <v>40</v>
      </c>
      <c r="B203" s="76" t="s">
        <v>80</v>
      </c>
      <c r="C203" s="843"/>
      <c r="D203" s="47" t="s">
        <v>22</v>
      </c>
      <c r="E203" s="77">
        <v>47100</v>
      </c>
    </row>
    <row r="204" spans="1:5" ht="21">
      <c r="A204" s="45" t="s">
        <v>40</v>
      </c>
      <c r="B204" s="76" t="s">
        <v>80</v>
      </c>
      <c r="C204" s="872" t="s">
        <v>52</v>
      </c>
      <c r="D204" s="47" t="s">
        <v>53</v>
      </c>
      <c r="E204" s="77">
        <v>116960</v>
      </c>
    </row>
    <row r="205" spans="1:5" ht="21">
      <c r="A205" s="45" t="s">
        <v>40</v>
      </c>
      <c r="B205" s="76" t="s">
        <v>80</v>
      </c>
      <c r="C205" s="872"/>
      <c r="D205" s="47" t="s">
        <v>54</v>
      </c>
      <c r="E205" s="77">
        <v>204510</v>
      </c>
    </row>
    <row r="206" spans="1:5" ht="21" customHeight="1">
      <c r="A206" s="45" t="s">
        <v>40</v>
      </c>
      <c r="B206" s="46" t="s">
        <v>81</v>
      </c>
      <c r="C206" s="843" t="s">
        <v>50</v>
      </c>
      <c r="D206" s="47" t="s">
        <v>21</v>
      </c>
      <c r="E206" s="77">
        <v>37150</v>
      </c>
    </row>
    <row r="207" spans="1:5" ht="21">
      <c r="A207" s="45" t="s">
        <v>40</v>
      </c>
      <c r="B207" s="76" t="s">
        <v>82</v>
      </c>
      <c r="C207" s="843"/>
      <c r="D207" s="47" t="s">
        <v>22</v>
      </c>
      <c r="E207" s="77">
        <v>45900</v>
      </c>
    </row>
    <row r="208" spans="1:5" ht="21">
      <c r="A208" s="45" t="s">
        <v>40</v>
      </c>
      <c r="B208" s="76" t="s">
        <v>82</v>
      </c>
      <c r="C208" s="872" t="s">
        <v>52</v>
      </c>
      <c r="D208" s="47" t="s">
        <v>53</v>
      </c>
      <c r="E208" s="77">
        <v>115760</v>
      </c>
    </row>
    <row r="209" spans="1:5" ht="21">
      <c r="A209" s="45" t="s">
        <v>40</v>
      </c>
      <c r="B209" s="76" t="s">
        <v>82</v>
      </c>
      <c r="C209" s="872"/>
      <c r="D209" s="47" t="s">
        <v>54</v>
      </c>
      <c r="E209" s="77">
        <v>203310</v>
      </c>
    </row>
    <row r="210" spans="1:5" ht="21" customHeight="1">
      <c r="A210" s="45" t="s">
        <v>40</v>
      </c>
      <c r="B210" s="46" t="s">
        <v>83</v>
      </c>
      <c r="C210" s="843" t="s">
        <v>50</v>
      </c>
      <c r="D210" s="47" t="s">
        <v>21</v>
      </c>
      <c r="E210" s="77">
        <v>36990</v>
      </c>
    </row>
    <row r="211" spans="1:5" ht="21">
      <c r="A211" s="45" t="s">
        <v>40</v>
      </c>
      <c r="B211" s="76" t="s">
        <v>84</v>
      </c>
      <c r="C211" s="843"/>
      <c r="D211" s="47" t="s">
        <v>22</v>
      </c>
      <c r="E211" s="77">
        <v>45740</v>
      </c>
    </row>
    <row r="212" spans="1:5" ht="21">
      <c r="A212" s="45" t="s">
        <v>40</v>
      </c>
      <c r="B212" s="76" t="s">
        <v>84</v>
      </c>
      <c r="C212" s="872" t="s">
        <v>52</v>
      </c>
      <c r="D212" s="47" t="s">
        <v>53</v>
      </c>
      <c r="E212" s="77">
        <v>115600</v>
      </c>
    </row>
    <row r="213" spans="1:5" ht="21">
      <c r="A213" s="45" t="s">
        <v>40</v>
      </c>
      <c r="B213" s="76" t="s">
        <v>84</v>
      </c>
      <c r="C213" s="872"/>
      <c r="D213" s="47" t="s">
        <v>54</v>
      </c>
      <c r="E213" s="77">
        <v>203150</v>
      </c>
    </row>
    <row r="214" spans="1:5" ht="21" customHeight="1">
      <c r="A214" s="45" t="s">
        <v>40</v>
      </c>
      <c r="B214" s="46" t="s">
        <v>85</v>
      </c>
      <c r="C214" s="843" t="s">
        <v>50</v>
      </c>
      <c r="D214" s="47" t="s">
        <v>21</v>
      </c>
      <c r="E214" s="77">
        <v>36030</v>
      </c>
    </row>
    <row r="215" spans="1:5" ht="21">
      <c r="A215" s="45" t="s">
        <v>40</v>
      </c>
      <c r="B215" s="76" t="s">
        <v>86</v>
      </c>
      <c r="C215" s="843"/>
      <c r="D215" s="47" t="s">
        <v>22</v>
      </c>
      <c r="E215" s="77">
        <v>44780</v>
      </c>
    </row>
    <row r="216" spans="1:5" ht="21">
      <c r="A216" s="45" t="s">
        <v>40</v>
      </c>
      <c r="B216" s="76" t="s">
        <v>86</v>
      </c>
      <c r="C216" s="872" t="s">
        <v>52</v>
      </c>
      <c r="D216" s="47" t="s">
        <v>53</v>
      </c>
      <c r="E216" s="77">
        <v>114640</v>
      </c>
    </row>
    <row r="217" spans="1:5" ht="21">
      <c r="A217" s="45" t="s">
        <v>40</v>
      </c>
      <c r="B217" s="76" t="s">
        <v>86</v>
      </c>
      <c r="C217" s="872"/>
      <c r="D217" s="47" t="s">
        <v>54</v>
      </c>
      <c r="E217" s="77">
        <v>202190</v>
      </c>
    </row>
    <row r="218" spans="1:5" ht="21">
      <c r="A218" s="45" t="s">
        <v>40</v>
      </c>
      <c r="B218" s="46" t="s">
        <v>87</v>
      </c>
      <c r="C218" s="843" t="s">
        <v>50</v>
      </c>
      <c r="D218" s="47" t="s">
        <v>21</v>
      </c>
      <c r="E218" s="77">
        <v>35150</v>
      </c>
    </row>
    <row r="219" spans="1:5" ht="21">
      <c r="A219" s="45" t="s">
        <v>40</v>
      </c>
      <c r="B219" s="78" t="s">
        <v>88</v>
      </c>
      <c r="C219" s="843"/>
      <c r="D219" s="47" t="s">
        <v>22</v>
      </c>
      <c r="E219" s="77">
        <v>43900</v>
      </c>
    </row>
    <row r="220" spans="1:5" ht="21">
      <c r="A220" s="45" t="s">
        <v>40</v>
      </c>
      <c r="B220" s="78" t="s">
        <v>88</v>
      </c>
      <c r="C220" s="872" t="s">
        <v>52</v>
      </c>
      <c r="D220" s="47" t="s">
        <v>53</v>
      </c>
      <c r="E220" s="77">
        <v>113760</v>
      </c>
    </row>
    <row r="221" spans="1:5" ht="21.75" thickBot="1">
      <c r="A221" s="79" t="s">
        <v>40</v>
      </c>
      <c r="B221" s="80" t="s">
        <v>88</v>
      </c>
      <c r="C221" s="873"/>
      <c r="D221" s="61" t="s">
        <v>54</v>
      </c>
      <c r="E221" s="81">
        <v>201310</v>
      </c>
    </row>
    <row r="222" spans="1:5" ht="18.75" customHeight="1">
      <c r="A222" s="39" t="s">
        <v>41</v>
      </c>
      <c r="B222" s="74" t="s">
        <v>49</v>
      </c>
      <c r="C222" s="846" t="s">
        <v>50</v>
      </c>
      <c r="D222" s="41" t="s">
        <v>21</v>
      </c>
      <c r="E222" s="82">
        <v>263150</v>
      </c>
    </row>
    <row r="223" spans="1:5" ht="21">
      <c r="A223" s="45" t="s">
        <v>41</v>
      </c>
      <c r="B223" s="76" t="s">
        <v>51</v>
      </c>
      <c r="C223" s="843"/>
      <c r="D223" s="47" t="s">
        <v>22</v>
      </c>
      <c r="E223" s="77">
        <v>271690</v>
      </c>
    </row>
    <row r="224" spans="1:5" ht="21">
      <c r="A224" s="45" t="s">
        <v>41</v>
      </c>
      <c r="B224" s="76" t="s">
        <v>51</v>
      </c>
      <c r="C224" s="872" t="s">
        <v>52</v>
      </c>
      <c r="D224" s="47" t="s">
        <v>53</v>
      </c>
      <c r="E224" s="77">
        <v>340100</v>
      </c>
    </row>
    <row r="225" spans="1:5" ht="21">
      <c r="A225" s="45" t="s">
        <v>41</v>
      </c>
      <c r="B225" s="76" t="s">
        <v>51</v>
      </c>
      <c r="C225" s="872"/>
      <c r="D225" s="47" t="s">
        <v>54</v>
      </c>
      <c r="E225" s="77">
        <v>425580</v>
      </c>
    </row>
    <row r="226" spans="1:5" ht="21" customHeight="1">
      <c r="A226" s="45" t="s">
        <v>41</v>
      </c>
      <c r="B226" s="46" t="s">
        <v>55</v>
      </c>
      <c r="C226" s="843" t="s">
        <v>50</v>
      </c>
      <c r="D226" s="47" t="s">
        <v>21</v>
      </c>
      <c r="E226" s="77">
        <v>142650</v>
      </c>
    </row>
    <row r="227" spans="1:5" ht="21">
      <c r="A227" s="45" t="s">
        <v>41</v>
      </c>
      <c r="B227" s="76" t="s">
        <v>56</v>
      </c>
      <c r="C227" s="843"/>
      <c r="D227" s="47" t="s">
        <v>22</v>
      </c>
      <c r="E227" s="77">
        <v>151190</v>
      </c>
    </row>
    <row r="228" spans="1:5" ht="21">
      <c r="A228" s="45" t="s">
        <v>41</v>
      </c>
      <c r="B228" s="76" t="s">
        <v>56</v>
      </c>
      <c r="C228" s="872" t="s">
        <v>52</v>
      </c>
      <c r="D228" s="47" t="s">
        <v>53</v>
      </c>
      <c r="E228" s="77">
        <v>219600</v>
      </c>
    </row>
    <row r="229" spans="1:5" ht="21">
      <c r="A229" s="45" t="s">
        <v>41</v>
      </c>
      <c r="B229" s="76" t="s">
        <v>56</v>
      </c>
      <c r="C229" s="872"/>
      <c r="D229" s="47" t="s">
        <v>54</v>
      </c>
      <c r="E229" s="77">
        <v>305080</v>
      </c>
    </row>
    <row r="230" spans="1:5" ht="21" customHeight="1">
      <c r="A230" s="45" t="s">
        <v>41</v>
      </c>
      <c r="B230" s="46" t="s">
        <v>57</v>
      </c>
      <c r="C230" s="843" t="s">
        <v>50</v>
      </c>
      <c r="D230" s="47" t="s">
        <v>21</v>
      </c>
      <c r="E230" s="77">
        <v>102350</v>
      </c>
    </row>
    <row r="231" spans="1:5" ht="21">
      <c r="A231" s="45" t="s">
        <v>41</v>
      </c>
      <c r="B231" s="76" t="s">
        <v>58</v>
      </c>
      <c r="C231" s="843"/>
      <c r="D231" s="47" t="s">
        <v>22</v>
      </c>
      <c r="E231" s="77">
        <v>110890</v>
      </c>
    </row>
    <row r="232" spans="1:5" ht="21">
      <c r="A232" s="45" t="s">
        <v>41</v>
      </c>
      <c r="B232" s="76" t="s">
        <v>58</v>
      </c>
      <c r="C232" s="872" t="s">
        <v>52</v>
      </c>
      <c r="D232" s="47" t="s">
        <v>53</v>
      </c>
      <c r="E232" s="77">
        <v>179300</v>
      </c>
    </row>
    <row r="233" spans="1:5" ht="21">
      <c r="A233" s="45" t="s">
        <v>41</v>
      </c>
      <c r="B233" s="76" t="s">
        <v>58</v>
      </c>
      <c r="C233" s="872"/>
      <c r="D233" s="47" t="s">
        <v>54</v>
      </c>
      <c r="E233" s="77">
        <v>264780</v>
      </c>
    </row>
    <row r="234" spans="1:5" ht="21" customHeight="1">
      <c r="A234" s="45" t="s">
        <v>41</v>
      </c>
      <c r="B234" s="46" t="s">
        <v>59</v>
      </c>
      <c r="C234" s="843" t="s">
        <v>50</v>
      </c>
      <c r="D234" s="47" t="s">
        <v>21</v>
      </c>
      <c r="E234" s="77">
        <v>82730</v>
      </c>
    </row>
    <row r="235" spans="1:5" ht="21">
      <c r="A235" s="45" t="s">
        <v>41</v>
      </c>
      <c r="B235" s="76" t="s">
        <v>60</v>
      </c>
      <c r="C235" s="843"/>
      <c r="D235" s="47" t="s">
        <v>22</v>
      </c>
      <c r="E235" s="77">
        <v>91270</v>
      </c>
    </row>
    <row r="236" spans="1:5" ht="21">
      <c r="A236" s="45" t="s">
        <v>41</v>
      </c>
      <c r="B236" s="76" t="s">
        <v>60</v>
      </c>
      <c r="C236" s="872" t="s">
        <v>52</v>
      </c>
      <c r="D236" s="47" t="s">
        <v>53</v>
      </c>
      <c r="E236" s="77">
        <v>159680</v>
      </c>
    </row>
    <row r="237" spans="1:5" ht="21">
      <c r="A237" s="45" t="s">
        <v>41</v>
      </c>
      <c r="B237" s="76" t="s">
        <v>60</v>
      </c>
      <c r="C237" s="872"/>
      <c r="D237" s="47" t="s">
        <v>54</v>
      </c>
      <c r="E237" s="77">
        <v>245160</v>
      </c>
    </row>
    <row r="238" spans="1:5" ht="21" customHeight="1">
      <c r="A238" s="45" t="s">
        <v>41</v>
      </c>
      <c r="B238" s="46" t="s">
        <v>61</v>
      </c>
      <c r="C238" s="843" t="s">
        <v>50</v>
      </c>
      <c r="D238" s="47" t="s">
        <v>21</v>
      </c>
      <c r="E238" s="77">
        <v>77380</v>
      </c>
    </row>
    <row r="239" spans="1:5" ht="21">
      <c r="A239" s="45" t="s">
        <v>41</v>
      </c>
      <c r="B239" s="76" t="s">
        <v>62</v>
      </c>
      <c r="C239" s="843"/>
      <c r="D239" s="47" t="s">
        <v>22</v>
      </c>
      <c r="E239" s="77">
        <v>85920</v>
      </c>
    </row>
    <row r="240" spans="1:5" ht="21">
      <c r="A240" s="45" t="s">
        <v>41</v>
      </c>
      <c r="B240" s="76" t="s">
        <v>62</v>
      </c>
      <c r="C240" s="872" t="s">
        <v>52</v>
      </c>
      <c r="D240" s="47" t="s">
        <v>53</v>
      </c>
      <c r="E240" s="77">
        <v>154330</v>
      </c>
    </row>
    <row r="241" spans="1:5" ht="21">
      <c r="A241" s="45" t="s">
        <v>41</v>
      </c>
      <c r="B241" s="76" t="s">
        <v>62</v>
      </c>
      <c r="C241" s="872"/>
      <c r="D241" s="47" t="s">
        <v>54</v>
      </c>
      <c r="E241" s="77">
        <v>239810</v>
      </c>
    </row>
    <row r="242" spans="1:5" ht="21" customHeight="1">
      <c r="A242" s="45" t="s">
        <v>41</v>
      </c>
      <c r="B242" s="46" t="s">
        <v>63</v>
      </c>
      <c r="C242" s="843" t="s">
        <v>50</v>
      </c>
      <c r="D242" s="47" t="s">
        <v>21</v>
      </c>
      <c r="E242" s="77">
        <v>67680</v>
      </c>
    </row>
    <row r="243" spans="1:5" ht="21">
      <c r="A243" s="45" t="s">
        <v>41</v>
      </c>
      <c r="B243" s="76" t="s">
        <v>64</v>
      </c>
      <c r="C243" s="843"/>
      <c r="D243" s="47" t="s">
        <v>22</v>
      </c>
      <c r="E243" s="77">
        <v>76220</v>
      </c>
    </row>
    <row r="244" spans="1:5" ht="21">
      <c r="A244" s="45" t="s">
        <v>41</v>
      </c>
      <c r="B244" s="76" t="s">
        <v>64</v>
      </c>
      <c r="C244" s="872" t="s">
        <v>52</v>
      </c>
      <c r="D244" s="47" t="s">
        <v>53</v>
      </c>
      <c r="E244" s="77">
        <v>144630</v>
      </c>
    </row>
    <row r="245" spans="1:5" ht="21">
      <c r="A245" s="45" t="s">
        <v>41</v>
      </c>
      <c r="B245" s="76" t="s">
        <v>64</v>
      </c>
      <c r="C245" s="872"/>
      <c r="D245" s="47" t="s">
        <v>54</v>
      </c>
      <c r="E245" s="77">
        <v>230110</v>
      </c>
    </row>
    <row r="246" spans="1:5" ht="21" customHeight="1">
      <c r="A246" s="45" t="s">
        <v>41</v>
      </c>
      <c r="B246" s="46" t="s">
        <v>65</v>
      </c>
      <c r="C246" s="843" t="s">
        <v>50</v>
      </c>
      <c r="D246" s="47" t="s">
        <v>21</v>
      </c>
      <c r="E246" s="77">
        <v>60830</v>
      </c>
    </row>
    <row r="247" spans="1:5" ht="21">
      <c r="A247" s="45" t="s">
        <v>41</v>
      </c>
      <c r="B247" s="76" t="s">
        <v>66</v>
      </c>
      <c r="C247" s="843"/>
      <c r="D247" s="47" t="s">
        <v>22</v>
      </c>
      <c r="E247" s="77">
        <v>69370</v>
      </c>
    </row>
    <row r="248" spans="1:5" ht="21">
      <c r="A248" s="45" t="s">
        <v>41</v>
      </c>
      <c r="B248" s="76" t="s">
        <v>66</v>
      </c>
      <c r="C248" s="872" t="s">
        <v>52</v>
      </c>
      <c r="D248" s="47" t="s">
        <v>53</v>
      </c>
      <c r="E248" s="77">
        <v>137780</v>
      </c>
    </row>
    <row r="249" spans="1:5" ht="21">
      <c r="A249" s="45" t="s">
        <v>41</v>
      </c>
      <c r="B249" s="76" t="s">
        <v>66</v>
      </c>
      <c r="C249" s="872"/>
      <c r="D249" s="47" t="s">
        <v>54</v>
      </c>
      <c r="E249" s="77">
        <v>223260</v>
      </c>
    </row>
    <row r="250" spans="1:5" ht="21" customHeight="1">
      <c r="A250" s="45" t="s">
        <v>41</v>
      </c>
      <c r="B250" s="46" t="s">
        <v>67</v>
      </c>
      <c r="C250" s="843" t="s">
        <v>50</v>
      </c>
      <c r="D250" s="47" t="s">
        <v>21</v>
      </c>
      <c r="E250" s="77">
        <v>55750</v>
      </c>
    </row>
    <row r="251" spans="1:5" ht="21">
      <c r="A251" s="45" t="s">
        <v>41</v>
      </c>
      <c r="B251" s="76" t="s">
        <v>68</v>
      </c>
      <c r="C251" s="843"/>
      <c r="D251" s="47" t="s">
        <v>22</v>
      </c>
      <c r="E251" s="77">
        <v>64290</v>
      </c>
    </row>
    <row r="252" spans="1:5" ht="21">
      <c r="A252" s="45" t="s">
        <v>41</v>
      </c>
      <c r="B252" s="76" t="s">
        <v>68</v>
      </c>
      <c r="C252" s="872" t="s">
        <v>52</v>
      </c>
      <c r="D252" s="47" t="s">
        <v>53</v>
      </c>
      <c r="E252" s="77">
        <v>132700</v>
      </c>
    </row>
    <row r="253" spans="1:5" ht="21">
      <c r="A253" s="45" t="s">
        <v>41</v>
      </c>
      <c r="B253" s="76" t="s">
        <v>68</v>
      </c>
      <c r="C253" s="872"/>
      <c r="D253" s="47" t="s">
        <v>54</v>
      </c>
      <c r="E253" s="77">
        <v>218180</v>
      </c>
    </row>
    <row r="254" spans="1:5" ht="21" customHeight="1">
      <c r="A254" s="45" t="s">
        <v>41</v>
      </c>
      <c r="B254" s="46" t="s">
        <v>69</v>
      </c>
      <c r="C254" s="843" t="s">
        <v>50</v>
      </c>
      <c r="D254" s="47" t="s">
        <v>21</v>
      </c>
      <c r="E254" s="77">
        <v>51750</v>
      </c>
    </row>
    <row r="255" spans="1:5" ht="21">
      <c r="A255" s="45" t="s">
        <v>41</v>
      </c>
      <c r="B255" s="76" t="s">
        <v>70</v>
      </c>
      <c r="C255" s="843"/>
      <c r="D255" s="47" t="s">
        <v>22</v>
      </c>
      <c r="E255" s="77">
        <v>60290</v>
      </c>
    </row>
    <row r="256" spans="1:5" ht="21">
      <c r="A256" s="45" t="s">
        <v>41</v>
      </c>
      <c r="B256" s="76" t="s">
        <v>70</v>
      </c>
      <c r="C256" s="872" t="s">
        <v>52</v>
      </c>
      <c r="D256" s="47" t="s">
        <v>53</v>
      </c>
      <c r="E256" s="77">
        <v>128700</v>
      </c>
    </row>
    <row r="257" spans="1:5" ht="21">
      <c r="A257" s="45" t="s">
        <v>41</v>
      </c>
      <c r="B257" s="76" t="s">
        <v>70</v>
      </c>
      <c r="C257" s="872"/>
      <c r="D257" s="47" t="s">
        <v>54</v>
      </c>
      <c r="E257" s="77">
        <v>214180</v>
      </c>
    </row>
    <row r="258" spans="1:5" ht="21" customHeight="1">
      <c r="A258" s="45" t="s">
        <v>41</v>
      </c>
      <c r="B258" s="46" t="s">
        <v>71</v>
      </c>
      <c r="C258" s="843" t="s">
        <v>50</v>
      </c>
      <c r="D258" s="47" t="s">
        <v>21</v>
      </c>
      <c r="E258" s="77">
        <v>44640</v>
      </c>
    </row>
    <row r="259" spans="1:5" ht="21">
      <c r="A259" s="45" t="s">
        <v>41</v>
      </c>
      <c r="B259" s="76" t="s">
        <v>72</v>
      </c>
      <c r="C259" s="843"/>
      <c r="D259" s="47" t="s">
        <v>22</v>
      </c>
      <c r="E259" s="77">
        <v>53180</v>
      </c>
    </row>
    <row r="260" spans="1:5" ht="21">
      <c r="A260" s="45" t="s">
        <v>41</v>
      </c>
      <c r="B260" s="76" t="s">
        <v>72</v>
      </c>
      <c r="C260" s="872" t="s">
        <v>52</v>
      </c>
      <c r="D260" s="47" t="s">
        <v>53</v>
      </c>
      <c r="E260" s="77">
        <v>121590</v>
      </c>
    </row>
    <row r="261" spans="1:5" ht="21">
      <c r="A261" s="45" t="s">
        <v>41</v>
      </c>
      <c r="B261" s="76" t="s">
        <v>72</v>
      </c>
      <c r="C261" s="872"/>
      <c r="D261" s="47" t="s">
        <v>54</v>
      </c>
      <c r="E261" s="77">
        <v>207070</v>
      </c>
    </row>
    <row r="262" spans="1:5" ht="21" customHeight="1">
      <c r="A262" s="45" t="s">
        <v>41</v>
      </c>
      <c r="B262" s="46" t="s">
        <v>73</v>
      </c>
      <c r="C262" s="843" t="s">
        <v>50</v>
      </c>
      <c r="D262" s="47" t="s">
        <v>21</v>
      </c>
      <c r="E262" s="77">
        <v>42420</v>
      </c>
    </row>
    <row r="263" spans="1:5" ht="21">
      <c r="A263" s="45" t="s">
        <v>41</v>
      </c>
      <c r="B263" s="76" t="s">
        <v>74</v>
      </c>
      <c r="C263" s="843"/>
      <c r="D263" s="47" t="s">
        <v>22</v>
      </c>
      <c r="E263" s="77">
        <v>50960</v>
      </c>
    </row>
    <row r="264" spans="1:5" ht="21">
      <c r="A264" s="45" t="s">
        <v>41</v>
      </c>
      <c r="B264" s="76" t="s">
        <v>74</v>
      </c>
      <c r="C264" s="872" t="s">
        <v>52</v>
      </c>
      <c r="D264" s="47" t="s">
        <v>53</v>
      </c>
      <c r="E264" s="77">
        <v>119370</v>
      </c>
    </row>
    <row r="265" spans="1:5" ht="21">
      <c r="A265" s="45" t="s">
        <v>41</v>
      </c>
      <c r="B265" s="76" t="s">
        <v>74</v>
      </c>
      <c r="C265" s="872"/>
      <c r="D265" s="47" t="s">
        <v>54</v>
      </c>
      <c r="E265" s="77">
        <v>204850</v>
      </c>
    </row>
    <row r="266" spans="1:5" ht="21" customHeight="1">
      <c r="A266" s="45" t="s">
        <v>41</v>
      </c>
      <c r="B266" s="46" t="s">
        <v>75</v>
      </c>
      <c r="C266" s="843" t="s">
        <v>50</v>
      </c>
      <c r="D266" s="47" t="s">
        <v>21</v>
      </c>
      <c r="E266" s="77">
        <v>40520</v>
      </c>
    </row>
    <row r="267" spans="1:5" ht="21">
      <c r="A267" s="45" t="s">
        <v>41</v>
      </c>
      <c r="B267" s="76" t="s">
        <v>76</v>
      </c>
      <c r="C267" s="843"/>
      <c r="D267" s="47" t="s">
        <v>22</v>
      </c>
      <c r="E267" s="77">
        <v>49060</v>
      </c>
    </row>
    <row r="268" spans="1:5" ht="21">
      <c r="A268" s="45" t="s">
        <v>41</v>
      </c>
      <c r="B268" s="76" t="s">
        <v>76</v>
      </c>
      <c r="C268" s="872" t="s">
        <v>52</v>
      </c>
      <c r="D268" s="47" t="s">
        <v>53</v>
      </c>
      <c r="E268" s="77">
        <v>117470</v>
      </c>
    </row>
    <row r="269" spans="1:5" ht="21">
      <c r="A269" s="45" t="s">
        <v>41</v>
      </c>
      <c r="B269" s="76" t="s">
        <v>76</v>
      </c>
      <c r="C269" s="872"/>
      <c r="D269" s="47" t="s">
        <v>54</v>
      </c>
      <c r="E269" s="77">
        <v>202950</v>
      </c>
    </row>
    <row r="270" spans="1:5" ht="21" customHeight="1">
      <c r="A270" s="45" t="s">
        <v>41</v>
      </c>
      <c r="B270" s="46" t="s">
        <v>77</v>
      </c>
      <c r="C270" s="843" t="s">
        <v>50</v>
      </c>
      <c r="D270" s="47" t="s">
        <v>21</v>
      </c>
      <c r="E270" s="77">
        <v>38920</v>
      </c>
    </row>
    <row r="271" spans="1:5" ht="21">
      <c r="A271" s="45" t="s">
        <v>41</v>
      </c>
      <c r="B271" s="76" t="s">
        <v>78</v>
      </c>
      <c r="C271" s="843"/>
      <c r="D271" s="47" t="s">
        <v>22</v>
      </c>
      <c r="E271" s="77">
        <v>47460</v>
      </c>
    </row>
    <row r="272" spans="1:5" ht="21">
      <c r="A272" s="45" t="s">
        <v>41</v>
      </c>
      <c r="B272" s="76" t="s">
        <v>78</v>
      </c>
      <c r="C272" s="872" t="s">
        <v>52</v>
      </c>
      <c r="D272" s="47" t="s">
        <v>53</v>
      </c>
      <c r="E272" s="77">
        <v>115870</v>
      </c>
    </row>
    <row r="273" spans="1:5" ht="21">
      <c r="A273" s="45" t="s">
        <v>41</v>
      </c>
      <c r="B273" s="76" t="s">
        <v>78</v>
      </c>
      <c r="C273" s="872"/>
      <c r="D273" s="47" t="s">
        <v>54</v>
      </c>
      <c r="E273" s="77">
        <v>201350</v>
      </c>
    </row>
    <row r="274" spans="1:5" ht="21" customHeight="1">
      <c r="A274" s="45" t="s">
        <v>41</v>
      </c>
      <c r="B274" s="46" t="s">
        <v>79</v>
      </c>
      <c r="C274" s="843" t="s">
        <v>50</v>
      </c>
      <c r="D274" s="47" t="s">
        <v>21</v>
      </c>
      <c r="E274" s="77">
        <v>37590</v>
      </c>
    </row>
    <row r="275" spans="1:5" ht="21">
      <c r="A275" s="45" t="s">
        <v>41</v>
      </c>
      <c r="B275" s="76" t="s">
        <v>80</v>
      </c>
      <c r="C275" s="843"/>
      <c r="D275" s="47" t="s">
        <v>22</v>
      </c>
      <c r="E275" s="77">
        <v>46130</v>
      </c>
    </row>
    <row r="276" spans="1:5" ht="21">
      <c r="A276" s="45" t="s">
        <v>41</v>
      </c>
      <c r="B276" s="76" t="s">
        <v>80</v>
      </c>
      <c r="C276" s="872" t="s">
        <v>52</v>
      </c>
      <c r="D276" s="47" t="s">
        <v>53</v>
      </c>
      <c r="E276" s="77">
        <v>114540</v>
      </c>
    </row>
    <row r="277" spans="1:5" ht="21">
      <c r="A277" s="45" t="s">
        <v>41</v>
      </c>
      <c r="B277" s="76" t="s">
        <v>80</v>
      </c>
      <c r="C277" s="872"/>
      <c r="D277" s="47" t="s">
        <v>54</v>
      </c>
      <c r="E277" s="77">
        <v>200020</v>
      </c>
    </row>
    <row r="278" spans="1:5" ht="21" customHeight="1">
      <c r="A278" s="45" t="s">
        <v>41</v>
      </c>
      <c r="B278" s="46" t="s">
        <v>81</v>
      </c>
      <c r="C278" s="843" t="s">
        <v>50</v>
      </c>
      <c r="D278" s="47" t="s">
        <v>21</v>
      </c>
      <c r="E278" s="77">
        <v>36400</v>
      </c>
    </row>
    <row r="279" spans="1:5" ht="21">
      <c r="A279" s="45" t="s">
        <v>41</v>
      </c>
      <c r="B279" s="76" t="s">
        <v>82</v>
      </c>
      <c r="C279" s="843"/>
      <c r="D279" s="47" t="s">
        <v>22</v>
      </c>
      <c r="E279" s="77">
        <v>44940</v>
      </c>
    </row>
    <row r="280" spans="1:5" ht="21">
      <c r="A280" s="45" t="s">
        <v>41</v>
      </c>
      <c r="B280" s="76" t="s">
        <v>82</v>
      </c>
      <c r="C280" s="872" t="s">
        <v>52</v>
      </c>
      <c r="D280" s="47" t="s">
        <v>53</v>
      </c>
      <c r="E280" s="77">
        <v>113350</v>
      </c>
    </row>
    <row r="281" spans="1:5" ht="21">
      <c r="A281" s="45" t="s">
        <v>41</v>
      </c>
      <c r="B281" s="76" t="s">
        <v>82</v>
      </c>
      <c r="C281" s="872"/>
      <c r="D281" s="47" t="s">
        <v>54</v>
      </c>
      <c r="E281" s="77">
        <v>198830</v>
      </c>
    </row>
    <row r="282" spans="1:5" ht="21" customHeight="1">
      <c r="A282" s="45" t="s">
        <v>41</v>
      </c>
      <c r="B282" s="46" t="s">
        <v>83</v>
      </c>
      <c r="C282" s="843" t="s">
        <v>50</v>
      </c>
      <c r="D282" s="47" t="s">
        <v>21</v>
      </c>
      <c r="E282" s="77">
        <v>36270</v>
      </c>
    </row>
    <row r="283" spans="1:5" ht="21">
      <c r="A283" s="45" t="s">
        <v>41</v>
      </c>
      <c r="B283" s="76" t="s">
        <v>84</v>
      </c>
      <c r="C283" s="843"/>
      <c r="D283" s="47" t="s">
        <v>22</v>
      </c>
      <c r="E283" s="77">
        <v>44810</v>
      </c>
    </row>
    <row r="284" spans="1:5" ht="21">
      <c r="A284" s="45" t="s">
        <v>41</v>
      </c>
      <c r="B284" s="76" t="s">
        <v>84</v>
      </c>
      <c r="C284" s="872" t="s">
        <v>52</v>
      </c>
      <c r="D284" s="47" t="s">
        <v>53</v>
      </c>
      <c r="E284" s="77">
        <v>113220</v>
      </c>
    </row>
    <row r="285" spans="1:5" ht="21">
      <c r="A285" s="45" t="s">
        <v>41</v>
      </c>
      <c r="B285" s="76" t="s">
        <v>84</v>
      </c>
      <c r="C285" s="872"/>
      <c r="D285" s="47" t="s">
        <v>54</v>
      </c>
      <c r="E285" s="77">
        <v>198700</v>
      </c>
    </row>
    <row r="286" spans="1:5" ht="21" customHeight="1">
      <c r="A286" s="45" t="s">
        <v>41</v>
      </c>
      <c r="B286" s="46" t="s">
        <v>85</v>
      </c>
      <c r="C286" s="843" t="s">
        <v>50</v>
      </c>
      <c r="D286" s="47" t="s">
        <v>21</v>
      </c>
      <c r="E286" s="77">
        <v>35320</v>
      </c>
    </row>
    <row r="287" spans="1:5" ht="21">
      <c r="A287" s="45" t="s">
        <v>41</v>
      </c>
      <c r="B287" s="76" t="s">
        <v>86</v>
      </c>
      <c r="C287" s="843"/>
      <c r="D287" s="47" t="s">
        <v>22</v>
      </c>
      <c r="E287" s="77">
        <v>43860</v>
      </c>
    </row>
    <row r="288" spans="1:5" ht="21">
      <c r="A288" s="45" t="s">
        <v>41</v>
      </c>
      <c r="B288" s="76" t="s">
        <v>86</v>
      </c>
      <c r="C288" s="872" t="s">
        <v>52</v>
      </c>
      <c r="D288" s="47" t="s">
        <v>53</v>
      </c>
      <c r="E288" s="77">
        <v>112270</v>
      </c>
    </row>
    <row r="289" spans="1:5" ht="21">
      <c r="A289" s="45" t="s">
        <v>41</v>
      </c>
      <c r="B289" s="76" t="s">
        <v>86</v>
      </c>
      <c r="C289" s="872"/>
      <c r="D289" s="47" t="s">
        <v>54</v>
      </c>
      <c r="E289" s="77">
        <v>197750</v>
      </c>
    </row>
    <row r="290" spans="1:5" ht="21">
      <c r="A290" s="45" t="s">
        <v>41</v>
      </c>
      <c r="B290" s="46" t="s">
        <v>87</v>
      </c>
      <c r="C290" s="843" t="s">
        <v>50</v>
      </c>
      <c r="D290" s="47" t="s">
        <v>21</v>
      </c>
      <c r="E290" s="77">
        <v>34460</v>
      </c>
    </row>
    <row r="291" spans="1:5" ht="21">
      <c r="A291" s="45" t="s">
        <v>41</v>
      </c>
      <c r="B291" s="78" t="s">
        <v>88</v>
      </c>
      <c r="C291" s="843"/>
      <c r="D291" s="47" t="s">
        <v>22</v>
      </c>
      <c r="E291" s="77">
        <v>43000</v>
      </c>
    </row>
    <row r="292" spans="1:5" ht="21">
      <c r="A292" s="45" t="s">
        <v>41</v>
      </c>
      <c r="B292" s="78" t="s">
        <v>88</v>
      </c>
      <c r="C292" s="872" t="s">
        <v>52</v>
      </c>
      <c r="D292" s="47" t="s">
        <v>53</v>
      </c>
      <c r="E292" s="77">
        <v>111410</v>
      </c>
    </row>
    <row r="293" spans="1:5" ht="21.75" thickBot="1">
      <c r="A293" s="79" t="s">
        <v>41</v>
      </c>
      <c r="B293" s="80" t="s">
        <v>88</v>
      </c>
      <c r="C293" s="874"/>
      <c r="D293" s="54" t="s">
        <v>54</v>
      </c>
      <c r="E293" s="83">
        <v>196890</v>
      </c>
    </row>
    <row r="294" spans="1:5" ht="18.75" customHeight="1">
      <c r="A294" s="57" t="s">
        <v>42</v>
      </c>
      <c r="B294" s="74" t="s">
        <v>49</v>
      </c>
      <c r="C294" s="842" t="s">
        <v>50</v>
      </c>
      <c r="D294" s="58" t="s">
        <v>21</v>
      </c>
      <c r="E294" s="75">
        <v>259550</v>
      </c>
    </row>
    <row r="295" spans="1:5" ht="21">
      <c r="A295" s="45" t="s">
        <v>42</v>
      </c>
      <c r="B295" s="76" t="s">
        <v>51</v>
      </c>
      <c r="C295" s="843"/>
      <c r="D295" s="47" t="s">
        <v>22</v>
      </c>
      <c r="E295" s="77">
        <v>267960</v>
      </c>
    </row>
    <row r="296" spans="1:5" ht="21">
      <c r="A296" s="45" t="s">
        <v>42</v>
      </c>
      <c r="B296" s="76" t="s">
        <v>51</v>
      </c>
      <c r="C296" s="872" t="s">
        <v>52</v>
      </c>
      <c r="D296" s="47" t="s">
        <v>53</v>
      </c>
      <c r="E296" s="77">
        <v>335390</v>
      </c>
    </row>
    <row r="297" spans="1:5" ht="21">
      <c r="A297" s="45" t="s">
        <v>42</v>
      </c>
      <c r="B297" s="76" t="s">
        <v>51</v>
      </c>
      <c r="C297" s="872"/>
      <c r="D297" s="47" t="s">
        <v>54</v>
      </c>
      <c r="E297" s="77">
        <v>419490</v>
      </c>
    </row>
    <row r="298" spans="1:5" ht="21" customHeight="1">
      <c r="A298" s="45" t="s">
        <v>42</v>
      </c>
      <c r="B298" s="46" t="s">
        <v>55</v>
      </c>
      <c r="C298" s="843" t="s">
        <v>50</v>
      </c>
      <c r="D298" s="47" t="s">
        <v>21</v>
      </c>
      <c r="E298" s="77">
        <v>140690</v>
      </c>
    </row>
    <row r="299" spans="1:5" ht="21">
      <c r="A299" s="45" t="s">
        <v>42</v>
      </c>
      <c r="B299" s="76" t="s">
        <v>56</v>
      </c>
      <c r="C299" s="843"/>
      <c r="D299" s="47" t="s">
        <v>22</v>
      </c>
      <c r="E299" s="77">
        <v>149100</v>
      </c>
    </row>
    <row r="300" spans="1:5" ht="21">
      <c r="A300" s="45" t="s">
        <v>42</v>
      </c>
      <c r="B300" s="76" t="s">
        <v>56</v>
      </c>
      <c r="C300" s="872" t="s">
        <v>52</v>
      </c>
      <c r="D300" s="47" t="s">
        <v>53</v>
      </c>
      <c r="E300" s="77">
        <v>216530</v>
      </c>
    </row>
    <row r="301" spans="1:5" ht="21">
      <c r="A301" s="45" t="s">
        <v>42</v>
      </c>
      <c r="B301" s="76" t="s">
        <v>56</v>
      </c>
      <c r="C301" s="872"/>
      <c r="D301" s="47" t="s">
        <v>54</v>
      </c>
      <c r="E301" s="77">
        <v>300630</v>
      </c>
    </row>
    <row r="302" spans="1:5" ht="21" customHeight="1">
      <c r="A302" s="45" t="s">
        <v>42</v>
      </c>
      <c r="B302" s="46" t="s">
        <v>57</v>
      </c>
      <c r="C302" s="843" t="s">
        <v>50</v>
      </c>
      <c r="D302" s="47" t="s">
        <v>21</v>
      </c>
      <c r="E302" s="77">
        <v>100940</v>
      </c>
    </row>
    <row r="303" spans="1:5" ht="21">
      <c r="A303" s="45" t="s">
        <v>42</v>
      </c>
      <c r="B303" s="76" t="s">
        <v>58</v>
      </c>
      <c r="C303" s="843"/>
      <c r="D303" s="47" t="s">
        <v>22</v>
      </c>
      <c r="E303" s="77">
        <v>109350</v>
      </c>
    </row>
    <row r="304" spans="1:5" ht="21">
      <c r="A304" s="45" t="s">
        <v>42</v>
      </c>
      <c r="B304" s="76" t="s">
        <v>58</v>
      </c>
      <c r="C304" s="872" t="s">
        <v>52</v>
      </c>
      <c r="D304" s="47" t="s">
        <v>53</v>
      </c>
      <c r="E304" s="77">
        <v>176780</v>
      </c>
    </row>
    <row r="305" spans="1:5" ht="21">
      <c r="A305" s="45" t="s">
        <v>42</v>
      </c>
      <c r="B305" s="76" t="s">
        <v>58</v>
      </c>
      <c r="C305" s="872"/>
      <c r="D305" s="47" t="s">
        <v>54</v>
      </c>
      <c r="E305" s="77">
        <v>260880</v>
      </c>
    </row>
    <row r="306" spans="1:5" ht="21" customHeight="1">
      <c r="A306" s="45" t="s">
        <v>42</v>
      </c>
      <c r="B306" s="46" t="s">
        <v>59</v>
      </c>
      <c r="C306" s="843" t="s">
        <v>50</v>
      </c>
      <c r="D306" s="47" t="s">
        <v>21</v>
      </c>
      <c r="E306" s="77">
        <v>81560</v>
      </c>
    </row>
    <row r="307" spans="1:5" ht="21">
      <c r="A307" s="45" t="s">
        <v>42</v>
      </c>
      <c r="B307" s="76" t="s">
        <v>60</v>
      </c>
      <c r="C307" s="843"/>
      <c r="D307" s="47" t="s">
        <v>22</v>
      </c>
      <c r="E307" s="77">
        <v>89970</v>
      </c>
    </row>
    <row r="308" spans="1:5" ht="21">
      <c r="A308" s="45" t="s">
        <v>42</v>
      </c>
      <c r="B308" s="76" t="s">
        <v>60</v>
      </c>
      <c r="C308" s="872" t="s">
        <v>52</v>
      </c>
      <c r="D308" s="47" t="s">
        <v>53</v>
      </c>
      <c r="E308" s="77">
        <v>157400</v>
      </c>
    </row>
    <row r="309" spans="1:5" ht="21">
      <c r="A309" s="45" t="s">
        <v>42</v>
      </c>
      <c r="B309" s="76" t="s">
        <v>60</v>
      </c>
      <c r="C309" s="872"/>
      <c r="D309" s="47" t="s">
        <v>54</v>
      </c>
      <c r="E309" s="77">
        <v>241500</v>
      </c>
    </row>
    <row r="310" spans="1:5" ht="21" customHeight="1">
      <c r="A310" s="45" t="s">
        <v>42</v>
      </c>
      <c r="B310" s="46" t="s">
        <v>61</v>
      </c>
      <c r="C310" s="843" t="s">
        <v>50</v>
      </c>
      <c r="D310" s="47" t="s">
        <v>21</v>
      </c>
      <c r="E310" s="77">
        <v>76280</v>
      </c>
    </row>
    <row r="311" spans="1:5" ht="21">
      <c r="A311" s="45" t="s">
        <v>42</v>
      </c>
      <c r="B311" s="76" t="s">
        <v>62</v>
      </c>
      <c r="C311" s="843"/>
      <c r="D311" s="47" t="s">
        <v>22</v>
      </c>
      <c r="E311" s="77">
        <v>84690</v>
      </c>
    </row>
    <row r="312" spans="1:5" ht="21">
      <c r="A312" s="45" t="s">
        <v>42</v>
      </c>
      <c r="B312" s="76" t="s">
        <v>62</v>
      </c>
      <c r="C312" s="872" t="s">
        <v>52</v>
      </c>
      <c r="D312" s="47" t="s">
        <v>53</v>
      </c>
      <c r="E312" s="77">
        <v>152120</v>
      </c>
    </row>
    <row r="313" spans="1:5" ht="21">
      <c r="A313" s="45" t="s">
        <v>42</v>
      </c>
      <c r="B313" s="76" t="s">
        <v>62</v>
      </c>
      <c r="C313" s="872"/>
      <c r="D313" s="47" t="s">
        <v>54</v>
      </c>
      <c r="E313" s="77">
        <v>236220</v>
      </c>
    </row>
    <row r="314" spans="1:5" ht="21" customHeight="1">
      <c r="A314" s="45" t="s">
        <v>42</v>
      </c>
      <c r="B314" s="46" t="s">
        <v>63</v>
      </c>
      <c r="C314" s="843" t="s">
        <v>50</v>
      </c>
      <c r="D314" s="47" t="s">
        <v>21</v>
      </c>
      <c r="E314" s="77">
        <v>66720</v>
      </c>
    </row>
    <row r="315" spans="1:5" ht="21">
      <c r="A315" s="45" t="s">
        <v>42</v>
      </c>
      <c r="B315" s="76" t="s">
        <v>64</v>
      </c>
      <c r="C315" s="843"/>
      <c r="D315" s="47" t="s">
        <v>22</v>
      </c>
      <c r="E315" s="77">
        <v>75130</v>
      </c>
    </row>
    <row r="316" spans="1:5" ht="21">
      <c r="A316" s="45" t="s">
        <v>42</v>
      </c>
      <c r="B316" s="76" t="s">
        <v>64</v>
      </c>
      <c r="C316" s="872" t="s">
        <v>52</v>
      </c>
      <c r="D316" s="47" t="s">
        <v>53</v>
      </c>
      <c r="E316" s="77">
        <v>142560</v>
      </c>
    </row>
    <row r="317" spans="1:5" ht="21">
      <c r="A317" s="45" t="s">
        <v>42</v>
      </c>
      <c r="B317" s="76" t="s">
        <v>64</v>
      </c>
      <c r="C317" s="872"/>
      <c r="D317" s="47" t="s">
        <v>54</v>
      </c>
      <c r="E317" s="77">
        <v>226660</v>
      </c>
    </row>
    <row r="318" spans="1:5" ht="21" customHeight="1">
      <c r="A318" s="45" t="s">
        <v>42</v>
      </c>
      <c r="B318" s="46" t="s">
        <v>65</v>
      </c>
      <c r="C318" s="843" t="s">
        <v>50</v>
      </c>
      <c r="D318" s="47" t="s">
        <v>21</v>
      </c>
      <c r="E318" s="77">
        <v>59960</v>
      </c>
    </row>
    <row r="319" spans="1:5" ht="21">
      <c r="A319" s="45" t="s">
        <v>42</v>
      </c>
      <c r="B319" s="76" t="s">
        <v>66</v>
      </c>
      <c r="C319" s="843"/>
      <c r="D319" s="47" t="s">
        <v>22</v>
      </c>
      <c r="E319" s="77">
        <v>68370</v>
      </c>
    </row>
    <row r="320" spans="1:5" ht="21">
      <c r="A320" s="45" t="s">
        <v>42</v>
      </c>
      <c r="B320" s="76" t="s">
        <v>66</v>
      </c>
      <c r="C320" s="872" t="s">
        <v>52</v>
      </c>
      <c r="D320" s="47" t="s">
        <v>53</v>
      </c>
      <c r="E320" s="77">
        <v>135800</v>
      </c>
    </row>
    <row r="321" spans="1:5" ht="21">
      <c r="A321" s="45" t="s">
        <v>42</v>
      </c>
      <c r="B321" s="76" t="s">
        <v>66</v>
      </c>
      <c r="C321" s="872"/>
      <c r="D321" s="47" t="s">
        <v>54</v>
      </c>
      <c r="E321" s="77">
        <v>219900</v>
      </c>
    </row>
    <row r="322" spans="1:5" ht="21" customHeight="1">
      <c r="A322" s="45" t="s">
        <v>42</v>
      </c>
      <c r="B322" s="46" t="s">
        <v>67</v>
      </c>
      <c r="C322" s="843" t="s">
        <v>50</v>
      </c>
      <c r="D322" s="47" t="s">
        <v>21</v>
      </c>
      <c r="E322" s="77">
        <v>54960</v>
      </c>
    </row>
    <row r="323" spans="1:5" ht="21">
      <c r="A323" s="45" t="s">
        <v>42</v>
      </c>
      <c r="B323" s="76" t="s">
        <v>68</v>
      </c>
      <c r="C323" s="843"/>
      <c r="D323" s="47" t="s">
        <v>22</v>
      </c>
      <c r="E323" s="77">
        <v>63370</v>
      </c>
    </row>
    <row r="324" spans="1:5" ht="21">
      <c r="A324" s="45" t="s">
        <v>42</v>
      </c>
      <c r="B324" s="76" t="s">
        <v>68</v>
      </c>
      <c r="C324" s="872" t="s">
        <v>52</v>
      </c>
      <c r="D324" s="47" t="s">
        <v>53</v>
      </c>
      <c r="E324" s="77">
        <v>130800</v>
      </c>
    </row>
    <row r="325" spans="1:5" ht="21">
      <c r="A325" s="45" t="s">
        <v>42</v>
      </c>
      <c r="B325" s="76" t="s">
        <v>68</v>
      </c>
      <c r="C325" s="872"/>
      <c r="D325" s="47" t="s">
        <v>54</v>
      </c>
      <c r="E325" s="77">
        <v>214900</v>
      </c>
    </row>
    <row r="326" spans="1:5" ht="21" customHeight="1">
      <c r="A326" s="45" t="s">
        <v>42</v>
      </c>
      <c r="B326" s="46" t="s">
        <v>69</v>
      </c>
      <c r="C326" s="843" t="s">
        <v>50</v>
      </c>
      <c r="D326" s="47" t="s">
        <v>21</v>
      </c>
      <c r="E326" s="77">
        <v>51010</v>
      </c>
    </row>
    <row r="327" spans="1:5" ht="21">
      <c r="A327" s="45" t="s">
        <v>42</v>
      </c>
      <c r="B327" s="76" t="s">
        <v>70</v>
      </c>
      <c r="C327" s="843"/>
      <c r="D327" s="47" t="s">
        <v>22</v>
      </c>
      <c r="E327" s="77">
        <v>59420</v>
      </c>
    </row>
    <row r="328" spans="1:5" ht="21">
      <c r="A328" s="45" t="s">
        <v>42</v>
      </c>
      <c r="B328" s="76" t="s">
        <v>70</v>
      </c>
      <c r="C328" s="872" t="s">
        <v>52</v>
      </c>
      <c r="D328" s="47" t="s">
        <v>53</v>
      </c>
      <c r="E328" s="77">
        <v>126850</v>
      </c>
    </row>
    <row r="329" spans="1:5" ht="21">
      <c r="A329" s="45" t="s">
        <v>42</v>
      </c>
      <c r="B329" s="76" t="s">
        <v>70</v>
      </c>
      <c r="C329" s="872"/>
      <c r="D329" s="47" t="s">
        <v>54</v>
      </c>
      <c r="E329" s="77">
        <v>210950</v>
      </c>
    </row>
    <row r="330" spans="1:5" ht="21" customHeight="1">
      <c r="A330" s="45" t="s">
        <v>42</v>
      </c>
      <c r="B330" s="46" t="s">
        <v>71</v>
      </c>
      <c r="C330" s="843" t="s">
        <v>50</v>
      </c>
      <c r="D330" s="47" t="s">
        <v>21</v>
      </c>
      <c r="E330" s="77">
        <v>44030</v>
      </c>
    </row>
    <row r="331" spans="1:5" ht="21">
      <c r="A331" s="45" t="s">
        <v>42</v>
      </c>
      <c r="B331" s="76" t="s">
        <v>72</v>
      </c>
      <c r="C331" s="843"/>
      <c r="D331" s="47" t="s">
        <v>22</v>
      </c>
      <c r="E331" s="77">
        <v>52440</v>
      </c>
    </row>
    <row r="332" spans="1:5" ht="21">
      <c r="A332" s="45" t="s">
        <v>42</v>
      </c>
      <c r="B332" s="76" t="s">
        <v>72</v>
      </c>
      <c r="C332" s="872" t="s">
        <v>52</v>
      </c>
      <c r="D332" s="47" t="s">
        <v>53</v>
      </c>
      <c r="E332" s="77">
        <v>119870</v>
      </c>
    </row>
    <row r="333" spans="1:5" ht="21">
      <c r="A333" s="45" t="s">
        <v>42</v>
      </c>
      <c r="B333" s="76" t="s">
        <v>72</v>
      </c>
      <c r="C333" s="872"/>
      <c r="D333" s="47" t="s">
        <v>54</v>
      </c>
      <c r="E333" s="77">
        <v>203970</v>
      </c>
    </row>
    <row r="334" spans="1:5" ht="21" customHeight="1">
      <c r="A334" s="45" t="s">
        <v>42</v>
      </c>
      <c r="B334" s="46" t="s">
        <v>73</v>
      </c>
      <c r="C334" s="843" t="s">
        <v>50</v>
      </c>
      <c r="D334" s="47" t="s">
        <v>21</v>
      </c>
      <c r="E334" s="77">
        <v>41840</v>
      </c>
    </row>
    <row r="335" spans="1:5" ht="21">
      <c r="A335" s="45" t="s">
        <v>42</v>
      </c>
      <c r="B335" s="76" t="s">
        <v>74</v>
      </c>
      <c r="C335" s="843"/>
      <c r="D335" s="47" t="s">
        <v>22</v>
      </c>
      <c r="E335" s="77">
        <v>50250</v>
      </c>
    </row>
    <row r="336" spans="1:5" ht="21">
      <c r="A336" s="45" t="s">
        <v>42</v>
      </c>
      <c r="B336" s="76" t="s">
        <v>74</v>
      </c>
      <c r="C336" s="872" t="s">
        <v>52</v>
      </c>
      <c r="D336" s="47" t="s">
        <v>53</v>
      </c>
      <c r="E336" s="77">
        <v>117680</v>
      </c>
    </row>
    <row r="337" spans="1:5" ht="21">
      <c r="A337" s="45" t="s">
        <v>42</v>
      </c>
      <c r="B337" s="76" t="s">
        <v>74</v>
      </c>
      <c r="C337" s="872"/>
      <c r="D337" s="47" t="s">
        <v>54</v>
      </c>
      <c r="E337" s="77">
        <v>201780</v>
      </c>
    </row>
    <row r="338" spans="1:5" ht="21" customHeight="1">
      <c r="A338" s="45" t="s">
        <v>42</v>
      </c>
      <c r="B338" s="46" t="s">
        <v>75</v>
      </c>
      <c r="C338" s="843" t="s">
        <v>50</v>
      </c>
      <c r="D338" s="47" t="s">
        <v>21</v>
      </c>
      <c r="E338" s="77">
        <v>39970</v>
      </c>
    </row>
    <row r="339" spans="1:5" ht="21">
      <c r="A339" s="45" t="s">
        <v>42</v>
      </c>
      <c r="B339" s="76" t="s">
        <v>76</v>
      </c>
      <c r="C339" s="843"/>
      <c r="D339" s="47" t="s">
        <v>22</v>
      </c>
      <c r="E339" s="77">
        <v>48380</v>
      </c>
    </row>
    <row r="340" spans="1:5" ht="21">
      <c r="A340" s="45" t="s">
        <v>42</v>
      </c>
      <c r="B340" s="76" t="s">
        <v>76</v>
      </c>
      <c r="C340" s="872" t="s">
        <v>52</v>
      </c>
      <c r="D340" s="47" t="s">
        <v>53</v>
      </c>
      <c r="E340" s="77">
        <v>115810</v>
      </c>
    </row>
    <row r="341" spans="1:5" ht="21">
      <c r="A341" s="45" t="s">
        <v>42</v>
      </c>
      <c r="B341" s="76" t="s">
        <v>76</v>
      </c>
      <c r="C341" s="872"/>
      <c r="D341" s="47" t="s">
        <v>54</v>
      </c>
      <c r="E341" s="77">
        <v>199910</v>
      </c>
    </row>
    <row r="342" spans="1:5" ht="21" customHeight="1">
      <c r="A342" s="45" t="s">
        <v>42</v>
      </c>
      <c r="B342" s="46" t="s">
        <v>77</v>
      </c>
      <c r="C342" s="843" t="s">
        <v>50</v>
      </c>
      <c r="D342" s="47" t="s">
        <v>21</v>
      </c>
      <c r="E342" s="77">
        <v>38390</v>
      </c>
    </row>
    <row r="343" spans="1:5" ht="21">
      <c r="A343" s="45" t="s">
        <v>42</v>
      </c>
      <c r="B343" s="76" t="s">
        <v>78</v>
      </c>
      <c r="C343" s="843"/>
      <c r="D343" s="47" t="s">
        <v>22</v>
      </c>
      <c r="E343" s="77">
        <v>46800</v>
      </c>
    </row>
    <row r="344" spans="1:5" ht="21">
      <c r="A344" s="45" t="s">
        <v>42</v>
      </c>
      <c r="B344" s="76" t="s">
        <v>78</v>
      </c>
      <c r="C344" s="872" t="s">
        <v>52</v>
      </c>
      <c r="D344" s="47" t="s">
        <v>53</v>
      </c>
      <c r="E344" s="77">
        <v>114230</v>
      </c>
    </row>
    <row r="345" spans="1:5" ht="21">
      <c r="A345" s="45" t="s">
        <v>42</v>
      </c>
      <c r="B345" s="76" t="s">
        <v>78</v>
      </c>
      <c r="C345" s="872"/>
      <c r="D345" s="47" t="s">
        <v>54</v>
      </c>
      <c r="E345" s="77">
        <v>198330</v>
      </c>
    </row>
    <row r="346" spans="1:5" ht="21" customHeight="1">
      <c r="A346" s="45" t="s">
        <v>42</v>
      </c>
      <c r="B346" s="46" t="s">
        <v>79</v>
      </c>
      <c r="C346" s="843" t="s">
        <v>50</v>
      </c>
      <c r="D346" s="47" t="s">
        <v>21</v>
      </c>
      <c r="E346" s="77">
        <v>37070</v>
      </c>
    </row>
    <row r="347" spans="1:5" ht="21">
      <c r="A347" s="45" t="s">
        <v>42</v>
      </c>
      <c r="B347" s="76" t="s">
        <v>80</v>
      </c>
      <c r="C347" s="843"/>
      <c r="D347" s="47" t="s">
        <v>22</v>
      </c>
      <c r="E347" s="77">
        <v>45480</v>
      </c>
    </row>
    <row r="348" spans="1:5" ht="21">
      <c r="A348" s="45" t="s">
        <v>42</v>
      </c>
      <c r="B348" s="76" t="s">
        <v>80</v>
      </c>
      <c r="C348" s="872" t="s">
        <v>52</v>
      </c>
      <c r="D348" s="47" t="s">
        <v>53</v>
      </c>
      <c r="E348" s="77">
        <v>112910</v>
      </c>
    </row>
    <row r="349" spans="1:5" ht="21">
      <c r="A349" s="45" t="s">
        <v>42</v>
      </c>
      <c r="B349" s="76" t="s">
        <v>80</v>
      </c>
      <c r="C349" s="872"/>
      <c r="D349" s="47" t="s">
        <v>54</v>
      </c>
      <c r="E349" s="77">
        <v>197010</v>
      </c>
    </row>
    <row r="350" spans="1:5" ht="21" customHeight="1">
      <c r="A350" s="45" t="s">
        <v>42</v>
      </c>
      <c r="B350" s="46" t="s">
        <v>81</v>
      </c>
      <c r="C350" s="843" t="s">
        <v>50</v>
      </c>
      <c r="D350" s="47" t="s">
        <v>21</v>
      </c>
      <c r="E350" s="77">
        <v>35900</v>
      </c>
    </row>
    <row r="351" spans="1:5" ht="21">
      <c r="A351" s="45" t="s">
        <v>42</v>
      </c>
      <c r="B351" s="76" t="s">
        <v>82</v>
      </c>
      <c r="C351" s="843"/>
      <c r="D351" s="47" t="s">
        <v>22</v>
      </c>
      <c r="E351" s="77">
        <v>44310</v>
      </c>
    </row>
    <row r="352" spans="1:5" ht="21">
      <c r="A352" s="45" t="s">
        <v>42</v>
      </c>
      <c r="B352" s="76" t="s">
        <v>82</v>
      </c>
      <c r="C352" s="872" t="s">
        <v>52</v>
      </c>
      <c r="D352" s="47" t="s">
        <v>53</v>
      </c>
      <c r="E352" s="77">
        <v>111740</v>
      </c>
    </row>
    <row r="353" spans="1:5" ht="21">
      <c r="A353" s="45" t="s">
        <v>42</v>
      </c>
      <c r="B353" s="76" t="s">
        <v>82</v>
      </c>
      <c r="C353" s="872"/>
      <c r="D353" s="47" t="s">
        <v>54</v>
      </c>
      <c r="E353" s="77">
        <v>195840</v>
      </c>
    </row>
    <row r="354" spans="1:5" ht="21" customHeight="1">
      <c r="A354" s="45" t="s">
        <v>42</v>
      </c>
      <c r="B354" s="46" t="s">
        <v>83</v>
      </c>
      <c r="C354" s="843" t="s">
        <v>50</v>
      </c>
      <c r="D354" s="47" t="s">
        <v>21</v>
      </c>
      <c r="E354" s="77">
        <v>35780</v>
      </c>
    </row>
    <row r="355" spans="1:5" ht="21">
      <c r="A355" s="45" t="s">
        <v>42</v>
      </c>
      <c r="B355" s="76" t="s">
        <v>84</v>
      </c>
      <c r="C355" s="843"/>
      <c r="D355" s="47" t="s">
        <v>22</v>
      </c>
      <c r="E355" s="77">
        <v>44190</v>
      </c>
    </row>
    <row r="356" spans="1:5" ht="21">
      <c r="A356" s="45" t="s">
        <v>42</v>
      </c>
      <c r="B356" s="76" t="s">
        <v>84</v>
      </c>
      <c r="C356" s="872" t="s">
        <v>52</v>
      </c>
      <c r="D356" s="47" t="s">
        <v>53</v>
      </c>
      <c r="E356" s="77">
        <v>111620</v>
      </c>
    </row>
    <row r="357" spans="1:5" ht="21">
      <c r="A357" s="45" t="s">
        <v>42</v>
      </c>
      <c r="B357" s="76" t="s">
        <v>84</v>
      </c>
      <c r="C357" s="872"/>
      <c r="D357" s="47" t="s">
        <v>54</v>
      </c>
      <c r="E357" s="77">
        <v>195720</v>
      </c>
    </row>
    <row r="358" spans="1:5" ht="21" customHeight="1">
      <c r="A358" s="45" t="s">
        <v>42</v>
      </c>
      <c r="B358" s="46" t="s">
        <v>85</v>
      </c>
      <c r="C358" s="843" t="s">
        <v>50</v>
      </c>
      <c r="D358" s="47" t="s">
        <v>21</v>
      </c>
      <c r="E358" s="77">
        <v>34850</v>
      </c>
    </row>
    <row r="359" spans="1:5" ht="21">
      <c r="A359" s="45" t="s">
        <v>42</v>
      </c>
      <c r="B359" s="76" t="s">
        <v>86</v>
      </c>
      <c r="C359" s="843"/>
      <c r="D359" s="47" t="s">
        <v>22</v>
      </c>
      <c r="E359" s="77">
        <v>43260</v>
      </c>
    </row>
    <row r="360" spans="1:5" ht="21">
      <c r="A360" s="45" t="s">
        <v>42</v>
      </c>
      <c r="B360" s="76" t="s">
        <v>86</v>
      </c>
      <c r="C360" s="872" t="s">
        <v>52</v>
      </c>
      <c r="D360" s="47" t="s">
        <v>53</v>
      </c>
      <c r="E360" s="77">
        <v>110690</v>
      </c>
    </row>
    <row r="361" spans="1:5" ht="21">
      <c r="A361" s="45" t="s">
        <v>42</v>
      </c>
      <c r="B361" s="76" t="s">
        <v>86</v>
      </c>
      <c r="C361" s="872"/>
      <c r="D361" s="47" t="s">
        <v>54</v>
      </c>
      <c r="E361" s="77">
        <v>194790</v>
      </c>
    </row>
    <row r="362" spans="1:5" ht="21">
      <c r="A362" s="45" t="s">
        <v>42</v>
      </c>
      <c r="B362" s="46" t="s">
        <v>87</v>
      </c>
      <c r="C362" s="843" t="s">
        <v>50</v>
      </c>
      <c r="D362" s="47" t="s">
        <v>21</v>
      </c>
      <c r="E362" s="77">
        <v>34000</v>
      </c>
    </row>
    <row r="363" spans="1:5" ht="21">
      <c r="A363" s="45" t="s">
        <v>42</v>
      </c>
      <c r="B363" s="78" t="s">
        <v>88</v>
      </c>
      <c r="C363" s="843"/>
      <c r="D363" s="47" t="s">
        <v>22</v>
      </c>
      <c r="E363" s="77">
        <v>42410</v>
      </c>
    </row>
    <row r="364" spans="1:5" ht="21">
      <c r="A364" s="45" t="s">
        <v>42</v>
      </c>
      <c r="B364" s="78" t="s">
        <v>88</v>
      </c>
      <c r="C364" s="872" t="s">
        <v>52</v>
      </c>
      <c r="D364" s="47" t="s">
        <v>53</v>
      </c>
      <c r="E364" s="77">
        <v>109840</v>
      </c>
    </row>
    <row r="365" spans="1:5" ht="21.75" thickBot="1">
      <c r="A365" s="79" t="s">
        <v>42</v>
      </c>
      <c r="B365" s="80" t="s">
        <v>88</v>
      </c>
      <c r="C365" s="873"/>
      <c r="D365" s="61" t="s">
        <v>54</v>
      </c>
      <c r="E365" s="81">
        <v>193940</v>
      </c>
    </row>
    <row r="366" spans="1:5" ht="18.75" customHeight="1">
      <c r="A366" s="39" t="s">
        <v>43</v>
      </c>
      <c r="B366" s="74" t="s">
        <v>49</v>
      </c>
      <c r="C366" s="846" t="s">
        <v>50</v>
      </c>
      <c r="D366" s="41" t="s">
        <v>21</v>
      </c>
      <c r="E366" s="82">
        <v>252340</v>
      </c>
    </row>
    <row r="367" spans="1:5" ht="21">
      <c r="A367" s="45" t="s">
        <v>43</v>
      </c>
      <c r="B367" s="76" t="s">
        <v>51</v>
      </c>
      <c r="C367" s="843"/>
      <c r="D367" s="47" t="s">
        <v>22</v>
      </c>
      <c r="E367" s="77">
        <v>260470</v>
      </c>
    </row>
    <row r="368" spans="1:5" ht="21">
      <c r="A368" s="45" t="s">
        <v>43</v>
      </c>
      <c r="B368" s="76" t="s">
        <v>51</v>
      </c>
      <c r="C368" s="872" t="s">
        <v>52</v>
      </c>
      <c r="D368" s="47" t="s">
        <v>53</v>
      </c>
      <c r="E368" s="77">
        <v>325970</v>
      </c>
    </row>
    <row r="369" spans="1:5" ht="21">
      <c r="A369" s="45" t="s">
        <v>43</v>
      </c>
      <c r="B369" s="76" t="s">
        <v>51</v>
      </c>
      <c r="C369" s="872"/>
      <c r="D369" s="47" t="s">
        <v>54</v>
      </c>
      <c r="E369" s="77">
        <v>407300</v>
      </c>
    </row>
    <row r="370" spans="1:5" ht="21" customHeight="1">
      <c r="A370" s="45" t="s">
        <v>43</v>
      </c>
      <c r="B370" s="46" t="s">
        <v>55</v>
      </c>
      <c r="C370" s="843" t="s">
        <v>50</v>
      </c>
      <c r="D370" s="47" t="s">
        <v>21</v>
      </c>
      <c r="E370" s="77">
        <v>136770</v>
      </c>
    </row>
    <row r="371" spans="1:5" ht="21">
      <c r="A371" s="45" t="s">
        <v>43</v>
      </c>
      <c r="B371" s="76" t="s">
        <v>56</v>
      </c>
      <c r="C371" s="843"/>
      <c r="D371" s="47" t="s">
        <v>22</v>
      </c>
      <c r="E371" s="77">
        <v>144900</v>
      </c>
    </row>
    <row r="372" spans="1:5" ht="21">
      <c r="A372" s="45" t="s">
        <v>43</v>
      </c>
      <c r="B372" s="76" t="s">
        <v>56</v>
      </c>
      <c r="C372" s="872" t="s">
        <v>52</v>
      </c>
      <c r="D372" s="47" t="s">
        <v>53</v>
      </c>
      <c r="E372" s="77">
        <v>210400</v>
      </c>
    </row>
    <row r="373" spans="1:5" ht="21">
      <c r="A373" s="45" t="s">
        <v>43</v>
      </c>
      <c r="B373" s="76" t="s">
        <v>56</v>
      </c>
      <c r="C373" s="872"/>
      <c r="D373" s="47" t="s">
        <v>54</v>
      </c>
      <c r="E373" s="77">
        <v>291730</v>
      </c>
    </row>
    <row r="374" spans="1:5" ht="21" customHeight="1">
      <c r="A374" s="45" t="s">
        <v>43</v>
      </c>
      <c r="B374" s="46" t="s">
        <v>57</v>
      </c>
      <c r="C374" s="843" t="s">
        <v>50</v>
      </c>
      <c r="D374" s="47" t="s">
        <v>21</v>
      </c>
      <c r="E374" s="77">
        <v>98120</v>
      </c>
    </row>
    <row r="375" spans="1:5" ht="21">
      <c r="A375" s="45" t="s">
        <v>43</v>
      </c>
      <c r="B375" s="76" t="s">
        <v>58</v>
      </c>
      <c r="C375" s="843"/>
      <c r="D375" s="47" t="s">
        <v>22</v>
      </c>
      <c r="E375" s="77">
        <v>106250</v>
      </c>
    </row>
    <row r="376" spans="1:5" ht="21">
      <c r="A376" s="45" t="s">
        <v>43</v>
      </c>
      <c r="B376" s="76" t="s">
        <v>58</v>
      </c>
      <c r="C376" s="872" t="s">
        <v>52</v>
      </c>
      <c r="D376" s="47" t="s">
        <v>53</v>
      </c>
      <c r="E376" s="77">
        <v>171750</v>
      </c>
    </row>
    <row r="377" spans="1:5" ht="21">
      <c r="A377" s="45" t="s">
        <v>43</v>
      </c>
      <c r="B377" s="76" t="s">
        <v>58</v>
      </c>
      <c r="C377" s="872"/>
      <c r="D377" s="47" t="s">
        <v>54</v>
      </c>
      <c r="E377" s="77">
        <v>253080</v>
      </c>
    </row>
    <row r="378" spans="1:5" ht="21" customHeight="1">
      <c r="A378" s="45" t="s">
        <v>43</v>
      </c>
      <c r="B378" s="46" t="s">
        <v>59</v>
      </c>
      <c r="C378" s="843" t="s">
        <v>50</v>
      </c>
      <c r="D378" s="47" t="s">
        <v>21</v>
      </c>
      <c r="E378" s="77">
        <v>79240</v>
      </c>
    </row>
    <row r="379" spans="1:5" ht="21">
      <c r="A379" s="45" t="s">
        <v>43</v>
      </c>
      <c r="B379" s="76" t="s">
        <v>60</v>
      </c>
      <c r="C379" s="843"/>
      <c r="D379" s="47" t="s">
        <v>22</v>
      </c>
      <c r="E379" s="77">
        <v>87370</v>
      </c>
    </row>
    <row r="380" spans="1:5" ht="21">
      <c r="A380" s="45" t="s">
        <v>43</v>
      </c>
      <c r="B380" s="76" t="s">
        <v>60</v>
      </c>
      <c r="C380" s="872" t="s">
        <v>52</v>
      </c>
      <c r="D380" s="47" t="s">
        <v>53</v>
      </c>
      <c r="E380" s="77">
        <v>152870</v>
      </c>
    </row>
    <row r="381" spans="1:5" ht="21">
      <c r="A381" s="45" t="s">
        <v>43</v>
      </c>
      <c r="B381" s="76" t="s">
        <v>60</v>
      </c>
      <c r="C381" s="872"/>
      <c r="D381" s="47" t="s">
        <v>54</v>
      </c>
      <c r="E381" s="77">
        <v>234200</v>
      </c>
    </row>
    <row r="382" spans="1:5" ht="21" customHeight="1">
      <c r="A382" s="45" t="s">
        <v>43</v>
      </c>
      <c r="B382" s="46" t="s">
        <v>61</v>
      </c>
      <c r="C382" s="843" t="s">
        <v>50</v>
      </c>
      <c r="D382" s="47" t="s">
        <v>21</v>
      </c>
      <c r="E382" s="77">
        <v>74080</v>
      </c>
    </row>
    <row r="383" spans="1:5" ht="21">
      <c r="A383" s="45" t="s">
        <v>43</v>
      </c>
      <c r="B383" s="76" t="s">
        <v>62</v>
      </c>
      <c r="C383" s="843"/>
      <c r="D383" s="47" t="s">
        <v>22</v>
      </c>
      <c r="E383" s="77">
        <v>82210</v>
      </c>
    </row>
    <row r="384" spans="1:5" ht="21">
      <c r="A384" s="45" t="s">
        <v>43</v>
      </c>
      <c r="B384" s="76" t="s">
        <v>62</v>
      </c>
      <c r="C384" s="872" t="s">
        <v>52</v>
      </c>
      <c r="D384" s="47" t="s">
        <v>53</v>
      </c>
      <c r="E384" s="77">
        <v>147710</v>
      </c>
    </row>
    <row r="385" spans="1:5" ht="21">
      <c r="A385" s="45" t="s">
        <v>43</v>
      </c>
      <c r="B385" s="76" t="s">
        <v>62</v>
      </c>
      <c r="C385" s="872"/>
      <c r="D385" s="47" t="s">
        <v>54</v>
      </c>
      <c r="E385" s="77">
        <v>229040</v>
      </c>
    </row>
    <row r="386" spans="1:5" ht="21" customHeight="1">
      <c r="A386" s="45" t="s">
        <v>43</v>
      </c>
      <c r="B386" s="46" t="s">
        <v>63</v>
      </c>
      <c r="C386" s="843" t="s">
        <v>50</v>
      </c>
      <c r="D386" s="47" t="s">
        <v>21</v>
      </c>
      <c r="E386" s="77">
        <v>64790</v>
      </c>
    </row>
    <row r="387" spans="1:5" ht="21">
      <c r="A387" s="45" t="s">
        <v>43</v>
      </c>
      <c r="B387" s="76" t="s">
        <v>64</v>
      </c>
      <c r="C387" s="843"/>
      <c r="D387" s="47" t="s">
        <v>22</v>
      </c>
      <c r="E387" s="77">
        <v>72920</v>
      </c>
    </row>
    <row r="388" spans="1:5" ht="21">
      <c r="A388" s="45" t="s">
        <v>43</v>
      </c>
      <c r="B388" s="76" t="s">
        <v>64</v>
      </c>
      <c r="C388" s="872" t="s">
        <v>52</v>
      </c>
      <c r="D388" s="47" t="s">
        <v>53</v>
      </c>
      <c r="E388" s="77">
        <v>138420</v>
      </c>
    </row>
    <row r="389" spans="1:5" ht="21">
      <c r="A389" s="45" t="s">
        <v>43</v>
      </c>
      <c r="B389" s="76" t="s">
        <v>64</v>
      </c>
      <c r="C389" s="872"/>
      <c r="D389" s="47" t="s">
        <v>54</v>
      </c>
      <c r="E389" s="77">
        <v>219750</v>
      </c>
    </row>
    <row r="390" spans="1:5" ht="21" customHeight="1">
      <c r="A390" s="45" t="s">
        <v>43</v>
      </c>
      <c r="B390" s="46" t="s">
        <v>65</v>
      </c>
      <c r="C390" s="843" t="s">
        <v>50</v>
      </c>
      <c r="D390" s="47" t="s">
        <v>21</v>
      </c>
      <c r="E390" s="77">
        <v>58230</v>
      </c>
    </row>
    <row r="391" spans="1:5" ht="21">
      <c r="A391" s="45" t="s">
        <v>43</v>
      </c>
      <c r="B391" s="76" t="s">
        <v>66</v>
      </c>
      <c r="C391" s="843"/>
      <c r="D391" s="47" t="s">
        <v>22</v>
      </c>
      <c r="E391" s="77">
        <v>66360</v>
      </c>
    </row>
    <row r="392" spans="1:5" ht="21">
      <c r="A392" s="45" t="s">
        <v>43</v>
      </c>
      <c r="B392" s="76" t="s">
        <v>66</v>
      </c>
      <c r="C392" s="872" t="s">
        <v>52</v>
      </c>
      <c r="D392" s="47" t="s">
        <v>53</v>
      </c>
      <c r="E392" s="77">
        <v>131860</v>
      </c>
    </row>
    <row r="393" spans="1:5" ht="21">
      <c r="A393" s="45" t="s">
        <v>43</v>
      </c>
      <c r="B393" s="76" t="s">
        <v>66</v>
      </c>
      <c r="C393" s="872"/>
      <c r="D393" s="47" t="s">
        <v>54</v>
      </c>
      <c r="E393" s="77">
        <v>213190</v>
      </c>
    </row>
    <row r="394" spans="1:5" ht="21" customHeight="1">
      <c r="A394" s="45" t="s">
        <v>43</v>
      </c>
      <c r="B394" s="46" t="s">
        <v>67</v>
      </c>
      <c r="C394" s="843" t="s">
        <v>50</v>
      </c>
      <c r="D394" s="47" t="s">
        <v>21</v>
      </c>
      <c r="E394" s="77">
        <v>53370</v>
      </c>
    </row>
    <row r="395" spans="1:5" ht="21">
      <c r="A395" s="45" t="s">
        <v>43</v>
      </c>
      <c r="B395" s="76" t="s">
        <v>68</v>
      </c>
      <c r="C395" s="843"/>
      <c r="D395" s="47" t="s">
        <v>22</v>
      </c>
      <c r="E395" s="77">
        <v>61500</v>
      </c>
    </row>
    <row r="396" spans="1:5" ht="21">
      <c r="A396" s="45" t="s">
        <v>43</v>
      </c>
      <c r="B396" s="76" t="s">
        <v>68</v>
      </c>
      <c r="C396" s="872" t="s">
        <v>52</v>
      </c>
      <c r="D396" s="47" t="s">
        <v>53</v>
      </c>
      <c r="E396" s="77">
        <v>127000</v>
      </c>
    </row>
    <row r="397" spans="1:5" ht="21">
      <c r="A397" s="45" t="s">
        <v>43</v>
      </c>
      <c r="B397" s="76" t="s">
        <v>68</v>
      </c>
      <c r="C397" s="872"/>
      <c r="D397" s="47" t="s">
        <v>54</v>
      </c>
      <c r="E397" s="77">
        <v>208330</v>
      </c>
    </row>
    <row r="398" spans="1:5" ht="21" customHeight="1">
      <c r="A398" s="45" t="s">
        <v>43</v>
      </c>
      <c r="B398" s="46" t="s">
        <v>69</v>
      </c>
      <c r="C398" s="843" t="s">
        <v>50</v>
      </c>
      <c r="D398" s="47" t="s">
        <v>21</v>
      </c>
      <c r="E398" s="77">
        <v>49540</v>
      </c>
    </row>
    <row r="399" spans="1:5" ht="21">
      <c r="A399" s="45" t="s">
        <v>43</v>
      </c>
      <c r="B399" s="76" t="s">
        <v>70</v>
      </c>
      <c r="C399" s="843"/>
      <c r="D399" s="47" t="s">
        <v>22</v>
      </c>
      <c r="E399" s="77">
        <v>57670</v>
      </c>
    </row>
    <row r="400" spans="1:5" ht="21">
      <c r="A400" s="45" t="s">
        <v>43</v>
      </c>
      <c r="B400" s="76" t="s">
        <v>70</v>
      </c>
      <c r="C400" s="872" t="s">
        <v>52</v>
      </c>
      <c r="D400" s="47" t="s">
        <v>53</v>
      </c>
      <c r="E400" s="77">
        <v>123170</v>
      </c>
    </row>
    <row r="401" spans="1:5" ht="21">
      <c r="A401" s="45" t="s">
        <v>43</v>
      </c>
      <c r="B401" s="76" t="s">
        <v>70</v>
      </c>
      <c r="C401" s="872"/>
      <c r="D401" s="47" t="s">
        <v>54</v>
      </c>
      <c r="E401" s="77">
        <v>204500</v>
      </c>
    </row>
    <row r="402" spans="1:5" ht="21" customHeight="1">
      <c r="A402" s="45" t="s">
        <v>43</v>
      </c>
      <c r="B402" s="46" t="s">
        <v>71</v>
      </c>
      <c r="C402" s="843" t="s">
        <v>50</v>
      </c>
      <c r="D402" s="47" t="s">
        <v>21</v>
      </c>
      <c r="E402" s="77">
        <v>42820</v>
      </c>
    </row>
    <row r="403" spans="1:5" ht="21">
      <c r="A403" s="45" t="s">
        <v>43</v>
      </c>
      <c r="B403" s="76" t="s">
        <v>72</v>
      </c>
      <c r="C403" s="843"/>
      <c r="D403" s="47" t="s">
        <v>22</v>
      </c>
      <c r="E403" s="77">
        <v>50950</v>
      </c>
    </row>
    <row r="404" spans="1:5" ht="21">
      <c r="A404" s="45" t="s">
        <v>43</v>
      </c>
      <c r="B404" s="76" t="s">
        <v>72</v>
      </c>
      <c r="C404" s="872" t="s">
        <v>52</v>
      </c>
      <c r="D404" s="47" t="s">
        <v>53</v>
      </c>
      <c r="E404" s="77">
        <v>116450</v>
      </c>
    </row>
    <row r="405" spans="1:5" ht="21">
      <c r="A405" s="45" t="s">
        <v>43</v>
      </c>
      <c r="B405" s="76" t="s">
        <v>72</v>
      </c>
      <c r="C405" s="872"/>
      <c r="D405" s="47" t="s">
        <v>54</v>
      </c>
      <c r="E405" s="77">
        <v>197780</v>
      </c>
    </row>
    <row r="406" spans="1:5" ht="21" customHeight="1">
      <c r="A406" s="45" t="s">
        <v>43</v>
      </c>
      <c r="B406" s="46" t="s">
        <v>73</v>
      </c>
      <c r="C406" s="843" t="s">
        <v>50</v>
      </c>
      <c r="D406" s="47" t="s">
        <v>21</v>
      </c>
      <c r="E406" s="77">
        <v>40690</v>
      </c>
    </row>
    <row r="407" spans="1:5" ht="21">
      <c r="A407" s="45" t="s">
        <v>43</v>
      </c>
      <c r="B407" s="76" t="s">
        <v>74</v>
      </c>
      <c r="C407" s="843"/>
      <c r="D407" s="47" t="s">
        <v>22</v>
      </c>
      <c r="E407" s="77">
        <v>48820</v>
      </c>
    </row>
    <row r="408" spans="1:5" ht="21">
      <c r="A408" s="45" t="s">
        <v>43</v>
      </c>
      <c r="B408" s="76" t="s">
        <v>74</v>
      </c>
      <c r="C408" s="872" t="s">
        <v>52</v>
      </c>
      <c r="D408" s="47" t="s">
        <v>53</v>
      </c>
      <c r="E408" s="77">
        <v>114320</v>
      </c>
    </row>
    <row r="409" spans="1:5" ht="21">
      <c r="A409" s="45" t="s">
        <v>43</v>
      </c>
      <c r="B409" s="76" t="s">
        <v>74</v>
      </c>
      <c r="C409" s="872"/>
      <c r="D409" s="47" t="s">
        <v>54</v>
      </c>
      <c r="E409" s="77">
        <v>195650</v>
      </c>
    </row>
    <row r="410" spans="1:5" ht="21" customHeight="1">
      <c r="A410" s="45" t="s">
        <v>43</v>
      </c>
      <c r="B410" s="46" t="s">
        <v>75</v>
      </c>
      <c r="C410" s="843" t="s">
        <v>50</v>
      </c>
      <c r="D410" s="47" t="s">
        <v>21</v>
      </c>
      <c r="E410" s="77">
        <v>38870</v>
      </c>
    </row>
    <row r="411" spans="1:5" ht="21">
      <c r="A411" s="45" t="s">
        <v>43</v>
      </c>
      <c r="B411" s="76" t="s">
        <v>76</v>
      </c>
      <c r="C411" s="843"/>
      <c r="D411" s="47" t="s">
        <v>22</v>
      </c>
      <c r="E411" s="77">
        <v>47000</v>
      </c>
    </row>
    <row r="412" spans="1:5" ht="21">
      <c r="A412" s="45" t="s">
        <v>43</v>
      </c>
      <c r="B412" s="76" t="s">
        <v>76</v>
      </c>
      <c r="C412" s="872" t="s">
        <v>52</v>
      </c>
      <c r="D412" s="47" t="s">
        <v>53</v>
      </c>
      <c r="E412" s="77">
        <v>112500</v>
      </c>
    </row>
    <row r="413" spans="1:5" ht="21">
      <c r="A413" s="45" t="s">
        <v>43</v>
      </c>
      <c r="B413" s="76" t="s">
        <v>76</v>
      </c>
      <c r="C413" s="872"/>
      <c r="D413" s="47" t="s">
        <v>54</v>
      </c>
      <c r="E413" s="77">
        <v>193830</v>
      </c>
    </row>
    <row r="414" spans="1:5" ht="21" customHeight="1">
      <c r="A414" s="45" t="s">
        <v>43</v>
      </c>
      <c r="B414" s="46" t="s">
        <v>77</v>
      </c>
      <c r="C414" s="843" t="s">
        <v>50</v>
      </c>
      <c r="D414" s="47" t="s">
        <v>21</v>
      </c>
      <c r="E414" s="77">
        <v>37330</v>
      </c>
    </row>
    <row r="415" spans="1:5" ht="21">
      <c r="A415" s="45" t="s">
        <v>43</v>
      </c>
      <c r="B415" s="76" t="s">
        <v>78</v>
      </c>
      <c r="C415" s="843"/>
      <c r="D415" s="47" t="s">
        <v>22</v>
      </c>
      <c r="E415" s="77">
        <v>45460</v>
      </c>
    </row>
    <row r="416" spans="1:5" ht="21">
      <c r="A416" s="45" t="s">
        <v>43</v>
      </c>
      <c r="B416" s="76" t="s">
        <v>78</v>
      </c>
      <c r="C416" s="872" t="s">
        <v>52</v>
      </c>
      <c r="D416" s="47" t="s">
        <v>53</v>
      </c>
      <c r="E416" s="77">
        <v>110960</v>
      </c>
    </row>
    <row r="417" spans="1:5" ht="21">
      <c r="A417" s="45" t="s">
        <v>43</v>
      </c>
      <c r="B417" s="76" t="s">
        <v>78</v>
      </c>
      <c r="C417" s="872"/>
      <c r="D417" s="47" t="s">
        <v>54</v>
      </c>
      <c r="E417" s="77">
        <v>192290</v>
      </c>
    </row>
    <row r="418" spans="1:5" ht="21" customHeight="1">
      <c r="A418" s="45" t="s">
        <v>43</v>
      </c>
      <c r="B418" s="46" t="s">
        <v>79</v>
      </c>
      <c r="C418" s="843" t="s">
        <v>50</v>
      </c>
      <c r="D418" s="47" t="s">
        <v>21</v>
      </c>
      <c r="E418" s="77">
        <v>36050</v>
      </c>
    </row>
    <row r="419" spans="1:5" ht="21">
      <c r="A419" s="45" t="s">
        <v>43</v>
      </c>
      <c r="B419" s="76" t="s">
        <v>80</v>
      </c>
      <c r="C419" s="843"/>
      <c r="D419" s="47" t="s">
        <v>22</v>
      </c>
      <c r="E419" s="77">
        <v>44180</v>
      </c>
    </row>
    <row r="420" spans="1:5" ht="21">
      <c r="A420" s="45" t="s">
        <v>43</v>
      </c>
      <c r="B420" s="76" t="s">
        <v>80</v>
      </c>
      <c r="C420" s="872" t="s">
        <v>52</v>
      </c>
      <c r="D420" s="47" t="s">
        <v>53</v>
      </c>
      <c r="E420" s="77">
        <v>109680</v>
      </c>
    </row>
    <row r="421" spans="1:5" ht="21">
      <c r="A421" s="45" t="s">
        <v>43</v>
      </c>
      <c r="B421" s="76" t="s">
        <v>80</v>
      </c>
      <c r="C421" s="872"/>
      <c r="D421" s="47" t="s">
        <v>54</v>
      </c>
      <c r="E421" s="77">
        <v>191010</v>
      </c>
    </row>
    <row r="422" spans="1:5" ht="21" customHeight="1">
      <c r="A422" s="45" t="s">
        <v>43</v>
      </c>
      <c r="B422" s="46" t="s">
        <v>81</v>
      </c>
      <c r="C422" s="843" t="s">
        <v>50</v>
      </c>
      <c r="D422" s="47" t="s">
        <v>21</v>
      </c>
      <c r="E422" s="77">
        <v>34910</v>
      </c>
    </row>
    <row r="423" spans="1:5" ht="21">
      <c r="A423" s="45" t="s">
        <v>43</v>
      </c>
      <c r="B423" s="76" t="s">
        <v>82</v>
      </c>
      <c r="C423" s="843"/>
      <c r="D423" s="47" t="s">
        <v>22</v>
      </c>
      <c r="E423" s="77">
        <v>43040</v>
      </c>
    </row>
    <row r="424" spans="1:5" ht="21">
      <c r="A424" s="45" t="s">
        <v>43</v>
      </c>
      <c r="B424" s="76" t="s">
        <v>82</v>
      </c>
      <c r="C424" s="872" t="s">
        <v>52</v>
      </c>
      <c r="D424" s="47" t="s">
        <v>53</v>
      </c>
      <c r="E424" s="77">
        <v>108540</v>
      </c>
    </row>
    <row r="425" spans="1:5" ht="21">
      <c r="A425" s="45" t="s">
        <v>43</v>
      </c>
      <c r="B425" s="76" t="s">
        <v>82</v>
      </c>
      <c r="C425" s="872"/>
      <c r="D425" s="47" t="s">
        <v>54</v>
      </c>
      <c r="E425" s="77">
        <v>189870</v>
      </c>
    </row>
    <row r="426" spans="1:5" ht="21" customHeight="1">
      <c r="A426" s="45" t="s">
        <v>43</v>
      </c>
      <c r="B426" s="46" t="s">
        <v>83</v>
      </c>
      <c r="C426" s="843" t="s">
        <v>50</v>
      </c>
      <c r="D426" s="47" t="s">
        <v>21</v>
      </c>
      <c r="E426" s="77">
        <v>34820</v>
      </c>
    </row>
    <row r="427" spans="1:5" ht="21">
      <c r="A427" s="45" t="s">
        <v>43</v>
      </c>
      <c r="B427" s="76" t="s">
        <v>84</v>
      </c>
      <c r="C427" s="843"/>
      <c r="D427" s="47" t="s">
        <v>22</v>
      </c>
      <c r="E427" s="77">
        <v>42950</v>
      </c>
    </row>
    <row r="428" spans="1:5" ht="21">
      <c r="A428" s="45" t="s">
        <v>43</v>
      </c>
      <c r="B428" s="76" t="s">
        <v>84</v>
      </c>
      <c r="C428" s="872" t="s">
        <v>52</v>
      </c>
      <c r="D428" s="47" t="s">
        <v>53</v>
      </c>
      <c r="E428" s="77">
        <v>108450</v>
      </c>
    </row>
    <row r="429" spans="1:5" ht="21">
      <c r="A429" s="45" t="s">
        <v>43</v>
      </c>
      <c r="B429" s="76" t="s">
        <v>84</v>
      </c>
      <c r="C429" s="872"/>
      <c r="D429" s="47" t="s">
        <v>54</v>
      </c>
      <c r="E429" s="77">
        <v>189780</v>
      </c>
    </row>
    <row r="430" spans="1:5" ht="21" customHeight="1">
      <c r="A430" s="45" t="s">
        <v>43</v>
      </c>
      <c r="B430" s="46" t="s">
        <v>85</v>
      </c>
      <c r="C430" s="843" t="s">
        <v>50</v>
      </c>
      <c r="D430" s="47" t="s">
        <v>21</v>
      </c>
      <c r="E430" s="77">
        <v>33910</v>
      </c>
    </row>
    <row r="431" spans="1:5" ht="21">
      <c r="A431" s="45" t="s">
        <v>43</v>
      </c>
      <c r="B431" s="76" t="s">
        <v>86</v>
      </c>
      <c r="C431" s="843"/>
      <c r="D431" s="47" t="s">
        <v>22</v>
      </c>
      <c r="E431" s="77">
        <v>42040</v>
      </c>
    </row>
    <row r="432" spans="1:5" ht="21">
      <c r="A432" s="45" t="s">
        <v>43</v>
      </c>
      <c r="B432" s="76" t="s">
        <v>86</v>
      </c>
      <c r="C432" s="872" t="s">
        <v>52</v>
      </c>
      <c r="D432" s="47" t="s">
        <v>53</v>
      </c>
      <c r="E432" s="77">
        <v>107540</v>
      </c>
    </row>
    <row r="433" spans="1:5" ht="21">
      <c r="A433" s="45" t="s">
        <v>43</v>
      </c>
      <c r="B433" s="76" t="s">
        <v>86</v>
      </c>
      <c r="C433" s="872"/>
      <c r="D433" s="47" t="s">
        <v>54</v>
      </c>
      <c r="E433" s="77">
        <v>188870</v>
      </c>
    </row>
    <row r="434" spans="1:5" ht="21">
      <c r="A434" s="45" t="s">
        <v>43</v>
      </c>
      <c r="B434" s="46" t="s">
        <v>87</v>
      </c>
      <c r="C434" s="843" t="s">
        <v>50</v>
      </c>
      <c r="D434" s="47" t="s">
        <v>21</v>
      </c>
      <c r="E434" s="77">
        <v>33080</v>
      </c>
    </row>
    <row r="435" spans="1:5" ht="21">
      <c r="A435" s="45" t="s">
        <v>43</v>
      </c>
      <c r="B435" s="78" t="s">
        <v>88</v>
      </c>
      <c r="C435" s="843"/>
      <c r="D435" s="47" t="s">
        <v>22</v>
      </c>
      <c r="E435" s="77">
        <v>41210</v>
      </c>
    </row>
    <row r="436" spans="1:5" ht="21">
      <c r="A436" s="45" t="s">
        <v>43</v>
      </c>
      <c r="B436" s="78" t="s">
        <v>88</v>
      </c>
      <c r="C436" s="872" t="s">
        <v>52</v>
      </c>
      <c r="D436" s="47" t="s">
        <v>53</v>
      </c>
      <c r="E436" s="77">
        <v>106710</v>
      </c>
    </row>
    <row r="437" spans="1:5" ht="21.75" thickBot="1">
      <c r="A437" s="79" t="s">
        <v>43</v>
      </c>
      <c r="B437" s="80" t="s">
        <v>88</v>
      </c>
      <c r="C437" s="874"/>
      <c r="D437" s="54" t="s">
        <v>54</v>
      </c>
      <c r="E437" s="83">
        <v>188040</v>
      </c>
    </row>
    <row r="438" spans="1:5" ht="18.75" customHeight="1">
      <c r="A438" s="57" t="s">
        <v>44</v>
      </c>
      <c r="B438" s="74" t="s">
        <v>49</v>
      </c>
      <c r="C438" s="842" t="s">
        <v>50</v>
      </c>
      <c r="D438" s="58" t="s">
        <v>21</v>
      </c>
      <c r="E438" s="75">
        <v>246940</v>
      </c>
    </row>
    <row r="439" spans="1:5" ht="21">
      <c r="A439" s="45" t="s">
        <v>44</v>
      </c>
      <c r="B439" s="76" t="s">
        <v>51</v>
      </c>
      <c r="C439" s="843"/>
      <c r="D439" s="47" t="s">
        <v>22</v>
      </c>
      <c r="E439" s="77">
        <v>254860</v>
      </c>
    </row>
    <row r="440" spans="1:5" ht="21">
      <c r="A440" s="45" t="s">
        <v>44</v>
      </c>
      <c r="B440" s="76" t="s">
        <v>51</v>
      </c>
      <c r="C440" s="872" t="s">
        <v>52</v>
      </c>
      <c r="D440" s="47" t="s">
        <v>53</v>
      </c>
      <c r="E440" s="77">
        <v>318910</v>
      </c>
    </row>
    <row r="441" spans="1:5" ht="21">
      <c r="A441" s="45" t="s">
        <v>44</v>
      </c>
      <c r="B441" s="76" t="s">
        <v>51</v>
      </c>
      <c r="C441" s="872"/>
      <c r="D441" s="47" t="s">
        <v>54</v>
      </c>
      <c r="E441" s="77">
        <v>398170</v>
      </c>
    </row>
    <row r="442" spans="1:5" ht="21" customHeight="1">
      <c r="A442" s="45" t="s">
        <v>44</v>
      </c>
      <c r="B442" s="46" t="s">
        <v>55</v>
      </c>
      <c r="C442" s="843" t="s">
        <v>50</v>
      </c>
      <c r="D442" s="47" t="s">
        <v>21</v>
      </c>
      <c r="E442" s="77">
        <v>133830</v>
      </c>
    </row>
    <row r="443" spans="1:5" ht="21">
      <c r="A443" s="45" t="s">
        <v>44</v>
      </c>
      <c r="B443" s="76" t="s">
        <v>56</v>
      </c>
      <c r="C443" s="843"/>
      <c r="D443" s="47" t="s">
        <v>22</v>
      </c>
      <c r="E443" s="77">
        <v>141750</v>
      </c>
    </row>
    <row r="444" spans="1:5" ht="21">
      <c r="A444" s="45" t="s">
        <v>44</v>
      </c>
      <c r="B444" s="76" t="s">
        <v>56</v>
      </c>
      <c r="C444" s="872" t="s">
        <v>52</v>
      </c>
      <c r="D444" s="47" t="s">
        <v>53</v>
      </c>
      <c r="E444" s="77">
        <v>205800</v>
      </c>
    </row>
    <row r="445" spans="1:5" ht="21">
      <c r="A445" s="45" t="s">
        <v>44</v>
      </c>
      <c r="B445" s="76" t="s">
        <v>56</v>
      </c>
      <c r="C445" s="872"/>
      <c r="D445" s="47" t="s">
        <v>54</v>
      </c>
      <c r="E445" s="77">
        <v>285060</v>
      </c>
    </row>
    <row r="446" spans="1:5" ht="21" customHeight="1">
      <c r="A446" s="45" t="s">
        <v>44</v>
      </c>
      <c r="B446" s="46" t="s">
        <v>57</v>
      </c>
      <c r="C446" s="843" t="s">
        <v>50</v>
      </c>
      <c r="D446" s="47" t="s">
        <v>21</v>
      </c>
      <c r="E446" s="77">
        <v>96010</v>
      </c>
    </row>
    <row r="447" spans="1:5" ht="21">
      <c r="A447" s="45" t="s">
        <v>44</v>
      </c>
      <c r="B447" s="76" t="s">
        <v>58</v>
      </c>
      <c r="C447" s="843"/>
      <c r="D447" s="47" t="s">
        <v>22</v>
      </c>
      <c r="E447" s="77">
        <v>103930</v>
      </c>
    </row>
    <row r="448" spans="1:5" ht="21">
      <c r="A448" s="45" t="s">
        <v>44</v>
      </c>
      <c r="B448" s="76" t="s">
        <v>58</v>
      </c>
      <c r="C448" s="872" t="s">
        <v>52</v>
      </c>
      <c r="D448" s="47" t="s">
        <v>53</v>
      </c>
      <c r="E448" s="77">
        <v>167980</v>
      </c>
    </row>
    <row r="449" spans="1:5" ht="21">
      <c r="A449" s="45" t="s">
        <v>44</v>
      </c>
      <c r="B449" s="76" t="s">
        <v>58</v>
      </c>
      <c r="C449" s="872"/>
      <c r="D449" s="47" t="s">
        <v>54</v>
      </c>
      <c r="E449" s="77">
        <v>247240</v>
      </c>
    </row>
    <row r="450" spans="1:5" ht="21" customHeight="1">
      <c r="A450" s="45" t="s">
        <v>44</v>
      </c>
      <c r="B450" s="46" t="s">
        <v>59</v>
      </c>
      <c r="C450" s="843" t="s">
        <v>50</v>
      </c>
      <c r="D450" s="47" t="s">
        <v>21</v>
      </c>
      <c r="E450" s="77">
        <v>77490</v>
      </c>
    </row>
    <row r="451" spans="1:5" ht="21">
      <c r="A451" s="45" t="s">
        <v>44</v>
      </c>
      <c r="B451" s="76" t="s">
        <v>60</v>
      </c>
      <c r="C451" s="843"/>
      <c r="D451" s="47" t="s">
        <v>22</v>
      </c>
      <c r="E451" s="77">
        <v>85410</v>
      </c>
    </row>
    <row r="452" spans="1:5" ht="21">
      <c r="A452" s="45" t="s">
        <v>44</v>
      </c>
      <c r="B452" s="76" t="s">
        <v>60</v>
      </c>
      <c r="C452" s="872" t="s">
        <v>52</v>
      </c>
      <c r="D452" s="47" t="s">
        <v>53</v>
      </c>
      <c r="E452" s="77">
        <v>149460</v>
      </c>
    </row>
    <row r="453" spans="1:5" ht="21">
      <c r="A453" s="45" t="s">
        <v>44</v>
      </c>
      <c r="B453" s="76" t="s">
        <v>60</v>
      </c>
      <c r="C453" s="872"/>
      <c r="D453" s="47" t="s">
        <v>54</v>
      </c>
      <c r="E453" s="77">
        <v>228720</v>
      </c>
    </row>
    <row r="454" spans="1:5" ht="21" customHeight="1">
      <c r="A454" s="45" t="s">
        <v>44</v>
      </c>
      <c r="B454" s="46" t="s">
        <v>61</v>
      </c>
      <c r="C454" s="843" t="s">
        <v>50</v>
      </c>
      <c r="D454" s="47" t="s">
        <v>21</v>
      </c>
      <c r="E454" s="77">
        <v>72430</v>
      </c>
    </row>
    <row r="455" spans="1:5" ht="21">
      <c r="A455" s="45" t="s">
        <v>44</v>
      </c>
      <c r="B455" s="76" t="s">
        <v>62</v>
      </c>
      <c r="C455" s="843"/>
      <c r="D455" s="47" t="s">
        <v>22</v>
      </c>
      <c r="E455" s="77">
        <v>80350</v>
      </c>
    </row>
    <row r="456" spans="1:5" ht="21">
      <c r="A456" s="45" t="s">
        <v>44</v>
      </c>
      <c r="B456" s="76" t="s">
        <v>62</v>
      </c>
      <c r="C456" s="872" t="s">
        <v>52</v>
      </c>
      <c r="D456" s="47" t="s">
        <v>53</v>
      </c>
      <c r="E456" s="77">
        <v>144400</v>
      </c>
    </row>
    <row r="457" spans="1:5" ht="21">
      <c r="A457" s="45" t="s">
        <v>44</v>
      </c>
      <c r="B457" s="76" t="s">
        <v>62</v>
      </c>
      <c r="C457" s="872"/>
      <c r="D457" s="47" t="s">
        <v>54</v>
      </c>
      <c r="E457" s="77">
        <v>223660</v>
      </c>
    </row>
    <row r="458" spans="1:5" ht="21" customHeight="1">
      <c r="A458" s="45" t="s">
        <v>44</v>
      </c>
      <c r="B458" s="46" t="s">
        <v>63</v>
      </c>
      <c r="C458" s="843" t="s">
        <v>50</v>
      </c>
      <c r="D458" s="47" t="s">
        <v>21</v>
      </c>
      <c r="E458" s="77">
        <v>63340</v>
      </c>
    </row>
    <row r="459" spans="1:5" ht="21">
      <c r="A459" s="45" t="s">
        <v>44</v>
      </c>
      <c r="B459" s="76" t="s">
        <v>64</v>
      </c>
      <c r="C459" s="843"/>
      <c r="D459" s="47" t="s">
        <v>22</v>
      </c>
      <c r="E459" s="77">
        <v>71260</v>
      </c>
    </row>
    <row r="460" spans="1:5" ht="21">
      <c r="A460" s="45" t="s">
        <v>44</v>
      </c>
      <c r="B460" s="76" t="s">
        <v>64</v>
      </c>
      <c r="C460" s="872" t="s">
        <v>52</v>
      </c>
      <c r="D460" s="47" t="s">
        <v>53</v>
      </c>
      <c r="E460" s="77">
        <v>135310</v>
      </c>
    </row>
    <row r="461" spans="1:5" ht="21">
      <c r="A461" s="45" t="s">
        <v>44</v>
      </c>
      <c r="B461" s="76" t="s">
        <v>64</v>
      </c>
      <c r="C461" s="872"/>
      <c r="D461" s="47" t="s">
        <v>54</v>
      </c>
      <c r="E461" s="77">
        <v>214570</v>
      </c>
    </row>
    <row r="462" spans="1:5" ht="21" customHeight="1">
      <c r="A462" s="45" t="s">
        <v>44</v>
      </c>
      <c r="B462" s="46" t="s">
        <v>65</v>
      </c>
      <c r="C462" s="843" t="s">
        <v>50</v>
      </c>
      <c r="D462" s="47" t="s">
        <v>21</v>
      </c>
      <c r="E462" s="77">
        <v>56930</v>
      </c>
    </row>
    <row r="463" spans="1:5" ht="21">
      <c r="A463" s="45" t="s">
        <v>44</v>
      </c>
      <c r="B463" s="76" t="s">
        <v>66</v>
      </c>
      <c r="C463" s="843"/>
      <c r="D463" s="47" t="s">
        <v>22</v>
      </c>
      <c r="E463" s="77">
        <v>64850</v>
      </c>
    </row>
    <row r="464" spans="1:5" ht="21">
      <c r="A464" s="45" t="s">
        <v>44</v>
      </c>
      <c r="B464" s="76" t="s">
        <v>66</v>
      </c>
      <c r="C464" s="872" t="s">
        <v>52</v>
      </c>
      <c r="D464" s="47" t="s">
        <v>53</v>
      </c>
      <c r="E464" s="77">
        <v>128900</v>
      </c>
    </row>
    <row r="465" spans="1:5" ht="21">
      <c r="A465" s="45" t="s">
        <v>44</v>
      </c>
      <c r="B465" s="76" t="s">
        <v>66</v>
      </c>
      <c r="C465" s="872"/>
      <c r="D465" s="47" t="s">
        <v>54</v>
      </c>
      <c r="E465" s="77">
        <v>208160</v>
      </c>
    </row>
    <row r="466" spans="1:5" ht="21" customHeight="1">
      <c r="A466" s="45" t="s">
        <v>44</v>
      </c>
      <c r="B466" s="46" t="s">
        <v>67</v>
      </c>
      <c r="C466" s="843" t="s">
        <v>50</v>
      </c>
      <c r="D466" s="47" t="s">
        <v>21</v>
      </c>
      <c r="E466" s="77">
        <v>52190</v>
      </c>
    </row>
    <row r="467" spans="1:5" ht="21">
      <c r="A467" s="45" t="s">
        <v>44</v>
      </c>
      <c r="B467" s="76" t="s">
        <v>68</v>
      </c>
      <c r="C467" s="843"/>
      <c r="D467" s="47" t="s">
        <v>22</v>
      </c>
      <c r="E467" s="77">
        <v>60110</v>
      </c>
    </row>
    <row r="468" spans="1:5" ht="21">
      <c r="A468" s="45" t="s">
        <v>44</v>
      </c>
      <c r="B468" s="76" t="s">
        <v>68</v>
      </c>
      <c r="C468" s="872" t="s">
        <v>52</v>
      </c>
      <c r="D468" s="47" t="s">
        <v>53</v>
      </c>
      <c r="E468" s="77">
        <v>124160</v>
      </c>
    </row>
    <row r="469" spans="1:5" ht="21">
      <c r="A469" s="45" t="s">
        <v>44</v>
      </c>
      <c r="B469" s="76" t="s">
        <v>68</v>
      </c>
      <c r="C469" s="872"/>
      <c r="D469" s="47" t="s">
        <v>54</v>
      </c>
      <c r="E469" s="77">
        <v>203420</v>
      </c>
    </row>
    <row r="470" spans="1:5" ht="21" customHeight="1">
      <c r="A470" s="45" t="s">
        <v>44</v>
      </c>
      <c r="B470" s="46" t="s">
        <v>69</v>
      </c>
      <c r="C470" s="843" t="s">
        <v>50</v>
      </c>
      <c r="D470" s="47" t="s">
        <v>21</v>
      </c>
      <c r="E470" s="77">
        <v>48440</v>
      </c>
    </row>
    <row r="471" spans="1:5" ht="21">
      <c r="A471" s="45" t="s">
        <v>44</v>
      </c>
      <c r="B471" s="76" t="s">
        <v>70</v>
      </c>
      <c r="C471" s="843"/>
      <c r="D471" s="47" t="s">
        <v>22</v>
      </c>
      <c r="E471" s="77">
        <v>56360</v>
      </c>
    </row>
    <row r="472" spans="1:5" ht="21">
      <c r="A472" s="45" t="s">
        <v>44</v>
      </c>
      <c r="B472" s="76" t="s">
        <v>70</v>
      </c>
      <c r="C472" s="872" t="s">
        <v>52</v>
      </c>
      <c r="D472" s="47" t="s">
        <v>53</v>
      </c>
      <c r="E472" s="77">
        <v>120410</v>
      </c>
    </row>
    <row r="473" spans="1:5" ht="21">
      <c r="A473" s="45" t="s">
        <v>44</v>
      </c>
      <c r="B473" s="76" t="s">
        <v>70</v>
      </c>
      <c r="C473" s="872"/>
      <c r="D473" s="47" t="s">
        <v>54</v>
      </c>
      <c r="E473" s="77">
        <v>199670</v>
      </c>
    </row>
    <row r="474" spans="1:5" ht="21" customHeight="1">
      <c r="A474" s="45" t="s">
        <v>44</v>
      </c>
      <c r="B474" s="46" t="s">
        <v>71</v>
      </c>
      <c r="C474" s="843" t="s">
        <v>50</v>
      </c>
      <c r="D474" s="47" t="s">
        <v>21</v>
      </c>
      <c r="E474" s="77">
        <v>41910</v>
      </c>
    </row>
    <row r="475" spans="1:5" ht="21">
      <c r="A475" s="45" t="s">
        <v>44</v>
      </c>
      <c r="B475" s="76" t="s">
        <v>72</v>
      </c>
      <c r="C475" s="843"/>
      <c r="D475" s="47" t="s">
        <v>22</v>
      </c>
      <c r="E475" s="77">
        <v>49830</v>
      </c>
    </row>
    <row r="476" spans="1:5" ht="21">
      <c r="A476" s="45" t="s">
        <v>44</v>
      </c>
      <c r="B476" s="76" t="s">
        <v>72</v>
      </c>
      <c r="C476" s="872" t="s">
        <v>52</v>
      </c>
      <c r="D476" s="47" t="s">
        <v>53</v>
      </c>
      <c r="E476" s="77">
        <v>113880</v>
      </c>
    </row>
    <row r="477" spans="1:5" ht="21">
      <c r="A477" s="45" t="s">
        <v>44</v>
      </c>
      <c r="B477" s="76" t="s">
        <v>72</v>
      </c>
      <c r="C477" s="872"/>
      <c r="D477" s="47" t="s">
        <v>54</v>
      </c>
      <c r="E477" s="77">
        <v>193140</v>
      </c>
    </row>
    <row r="478" spans="1:5" ht="21" customHeight="1">
      <c r="A478" s="45" t="s">
        <v>44</v>
      </c>
      <c r="B478" s="46" t="s">
        <v>73</v>
      </c>
      <c r="C478" s="843" t="s">
        <v>50</v>
      </c>
      <c r="D478" s="47" t="s">
        <v>21</v>
      </c>
      <c r="E478" s="77">
        <v>39820</v>
      </c>
    </row>
    <row r="479" spans="1:5" ht="21">
      <c r="A479" s="45" t="s">
        <v>44</v>
      </c>
      <c r="B479" s="76" t="s">
        <v>74</v>
      </c>
      <c r="C479" s="843"/>
      <c r="D479" s="47" t="s">
        <v>22</v>
      </c>
      <c r="E479" s="77">
        <v>47740</v>
      </c>
    </row>
    <row r="480" spans="1:5" ht="21">
      <c r="A480" s="45" t="s">
        <v>44</v>
      </c>
      <c r="B480" s="76" t="s">
        <v>74</v>
      </c>
      <c r="C480" s="872" t="s">
        <v>52</v>
      </c>
      <c r="D480" s="47" t="s">
        <v>53</v>
      </c>
      <c r="E480" s="77">
        <v>111790</v>
      </c>
    </row>
    <row r="481" spans="1:5" ht="21">
      <c r="A481" s="45" t="s">
        <v>44</v>
      </c>
      <c r="B481" s="76" t="s">
        <v>74</v>
      </c>
      <c r="C481" s="872"/>
      <c r="D481" s="47" t="s">
        <v>54</v>
      </c>
      <c r="E481" s="77">
        <v>191050</v>
      </c>
    </row>
    <row r="482" spans="1:5" ht="21" customHeight="1">
      <c r="A482" s="45" t="s">
        <v>44</v>
      </c>
      <c r="B482" s="46" t="s">
        <v>75</v>
      </c>
      <c r="C482" s="843" t="s">
        <v>50</v>
      </c>
      <c r="D482" s="47" t="s">
        <v>21</v>
      </c>
      <c r="E482" s="77">
        <v>38040</v>
      </c>
    </row>
    <row r="483" spans="1:5" ht="21">
      <c r="A483" s="45" t="s">
        <v>44</v>
      </c>
      <c r="B483" s="76" t="s">
        <v>76</v>
      </c>
      <c r="C483" s="843"/>
      <c r="D483" s="47" t="s">
        <v>22</v>
      </c>
      <c r="E483" s="77">
        <v>45960</v>
      </c>
    </row>
    <row r="484" spans="1:5" ht="21">
      <c r="A484" s="45" t="s">
        <v>44</v>
      </c>
      <c r="B484" s="76" t="s">
        <v>76</v>
      </c>
      <c r="C484" s="872" t="s">
        <v>52</v>
      </c>
      <c r="D484" s="47" t="s">
        <v>53</v>
      </c>
      <c r="E484" s="77">
        <v>110010</v>
      </c>
    </row>
    <row r="485" spans="1:5" ht="21">
      <c r="A485" s="45" t="s">
        <v>44</v>
      </c>
      <c r="B485" s="76" t="s">
        <v>76</v>
      </c>
      <c r="C485" s="872"/>
      <c r="D485" s="47" t="s">
        <v>54</v>
      </c>
      <c r="E485" s="77">
        <v>189270</v>
      </c>
    </row>
    <row r="486" spans="1:5" ht="21" customHeight="1">
      <c r="A486" s="45" t="s">
        <v>44</v>
      </c>
      <c r="B486" s="46" t="s">
        <v>77</v>
      </c>
      <c r="C486" s="843" t="s">
        <v>50</v>
      </c>
      <c r="D486" s="47" t="s">
        <v>21</v>
      </c>
      <c r="E486" s="77">
        <v>36540</v>
      </c>
    </row>
    <row r="487" spans="1:5" ht="21">
      <c r="A487" s="45" t="s">
        <v>44</v>
      </c>
      <c r="B487" s="76" t="s">
        <v>78</v>
      </c>
      <c r="C487" s="843"/>
      <c r="D487" s="47" t="s">
        <v>22</v>
      </c>
      <c r="E487" s="77">
        <v>44460</v>
      </c>
    </row>
    <row r="488" spans="1:5" ht="21">
      <c r="A488" s="45" t="s">
        <v>44</v>
      </c>
      <c r="B488" s="76" t="s">
        <v>78</v>
      </c>
      <c r="C488" s="872" t="s">
        <v>52</v>
      </c>
      <c r="D488" s="47" t="s">
        <v>53</v>
      </c>
      <c r="E488" s="77">
        <v>108510</v>
      </c>
    </row>
    <row r="489" spans="1:5" ht="21">
      <c r="A489" s="45" t="s">
        <v>44</v>
      </c>
      <c r="B489" s="76" t="s">
        <v>78</v>
      </c>
      <c r="C489" s="872"/>
      <c r="D489" s="47" t="s">
        <v>54</v>
      </c>
      <c r="E489" s="77">
        <v>187770</v>
      </c>
    </row>
    <row r="490" spans="1:5" ht="21" customHeight="1">
      <c r="A490" s="45" t="s">
        <v>44</v>
      </c>
      <c r="B490" s="46" t="s">
        <v>79</v>
      </c>
      <c r="C490" s="843" t="s">
        <v>50</v>
      </c>
      <c r="D490" s="47" t="s">
        <v>21</v>
      </c>
      <c r="E490" s="77">
        <v>35280</v>
      </c>
    </row>
    <row r="491" spans="1:5" ht="21">
      <c r="A491" s="45" t="s">
        <v>44</v>
      </c>
      <c r="B491" s="76" t="s">
        <v>80</v>
      </c>
      <c r="C491" s="843"/>
      <c r="D491" s="47" t="s">
        <v>22</v>
      </c>
      <c r="E491" s="77">
        <v>43200</v>
      </c>
    </row>
    <row r="492" spans="1:5" ht="21">
      <c r="A492" s="45" t="s">
        <v>44</v>
      </c>
      <c r="B492" s="76" t="s">
        <v>80</v>
      </c>
      <c r="C492" s="872" t="s">
        <v>52</v>
      </c>
      <c r="D492" s="47" t="s">
        <v>53</v>
      </c>
      <c r="E492" s="77">
        <v>107250</v>
      </c>
    </row>
    <row r="493" spans="1:5" ht="21">
      <c r="A493" s="45" t="s">
        <v>44</v>
      </c>
      <c r="B493" s="76" t="s">
        <v>80</v>
      </c>
      <c r="C493" s="872"/>
      <c r="D493" s="47" t="s">
        <v>54</v>
      </c>
      <c r="E493" s="77">
        <v>186510</v>
      </c>
    </row>
    <row r="494" spans="1:5" ht="21" customHeight="1">
      <c r="A494" s="45" t="s">
        <v>44</v>
      </c>
      <c r="B494" s="46" t="s">
        <v>81</v>
      </c>
      <c r="C494" s="843" t="s">
        <v>50</v>
      </c>
      <c r="D494" s="47" t="s">
        <v>21</v>
      </c>
      <c r="E494" s="77">
        <v>34170</v>
      </c>
    </row>
    <row r="495" spans="1:5" ht="21">
      <c r="A495" s="45" t="s">
        <v>44</v>
      </c>
      <c r="B495" s="76" t="s">
        <v>82</v>
      </c>
      <c r="C495" s="843"/>
      <c r="D495" s="47" t="s">
        <v>22</v>
      </c>
      <c r="E495" s="77">
        <v>42090</v>
      </c>
    </row>
    <row r="496" spans="1:5" ht="21">
      <c r="A496" s="45" t="s">
        <v>44</v>
      </c>
      <c r="B496" s="76" t="s">
        <v>82</v>
      </c>
      <c r="C496" s="872" t="s">
        <v>52</v>
      </c>
      <c r="D496" s="47" t="s">
        <v>53</v>
      </c>
      <c r="E496" s="77">
        <v>106140</v>
      </c>
    </row>
    <row r="497" spans="1:5" ht="21">
      <c r="A497" s="45" t="s">
        <v>44</v>
      </c>
      <c r="B497" s="76" t="s">
        <v>82</v>
      </c>
      <c r="C497" s="872"/>
      <c r="D497" s="47" t="s">
        <v>54</v>
      </c>
      <c r="E497" s="77">
        <v>185400</v>
      </c>
    </row>
    <row r="498" spans="1:5" ht="21" customHeight="1">
      <c r="A498" s="45" t="s">
        <v>44</v>
      </c>
      <c r="B498" s="46" t="s">
        <v>83</v>
      </c>
      <c r="C498" s="843" t="s">
        <v>50</v>
      </c>
      <c r="D498" s="47" t="s">
        <v>21</v>
      </c>
      <c r="E498" s="77">
        <v>34100</v>
      </c>
    </row>
    <row r="499" spans="1:5" ht="21">
      <c r="A499" s="45" t="s">
        <v>44</v>
      </c>
      <c r="B499" s="76" t="s">
        <v>84</v>
      </c>
      <c r="C499" s="843"/>
      <c r="D499" s="47" t="s">
        <v>22</v>
      </c>
      <c r="E499" s="77">
        <v>42020</v>
      </c>
    </row>
    <row r="500" spans="1:5" ht="21">
      <c r="A500" s="45" t="s">
        <v>44</v>
      </c>
      <c r="B500" s="76" t="s">
        <v>84</v>
      </c>
      <c r="C500" s="872" t="s">
        <v>52</v>
      </c>
      <c r="D500" s="47" t="s">
        <v>53</v>
      </c>
      <c r="E500" s="77">
        <v>106070</v>
      </c>
    </row>
    <row r="501" spans="1:5" ht="21">
      <c r="A501" s="45" t="s">
        <v>44</v>
      </c>
      <c r="B501" s="76" t="s">
        <v>84</v>
      </c>
      <c r="C501" s="872"/>
      <c r="D501" s="47" t="s">
        <v>54</v>
      </c>
      <c r="E501" s="77">
        <v>185330</v>
      </c>
    </row>
    <row r="502" spans="1:5" ht="21" customHeight="1">
      <c r="A502" s="45" t="s">
        <v>44</v>
      </c>
      <c r="B502" s="46" t="s">
        <v>85</v>
      </c>
      <c r="C502" s="843" t="s">
        <v>50</v>
      </c>
      <c r="D502" s="47" t="s">
        <v>21</v>
      </c>
      <c r="E502" s="77">
        <v>33200</v>
      </c>
    </row>
    <row r="503" spans="1:5" ht="21">
      <c r="A503" s="45" t="s">
        <v>44</v>
      </c>
      <c r="B503" s="76" t="s">
        <v>86</v>
      </c>
      <c r="C503" s="843"/>
      <c r="D503" s="47" t="s">
        <v>22</v>
      </c>
      <c r="E503" s="77">
        <v>41120</v>
      </c>
    </row>
    <row r="504" spans="1:5" ht="21">
      <c r="A504" s="45" t="s">
        <v>44</v>
      </c>
      <c r="B504" s="76" t="s">
        <v>86</v>
      </c>
      <c r="C504" s="872" t="s">
        <v>52</v>
      </c>
      <c r="D504" s="47" t="s">
        <v>53</v>
      </c>
      <c r="E504" s="77">
        <v>105170</v>
      </c>
    </row>
    <row r="505" spans="1:5" ht="21">
      <c r="A505" s="45" t="s">
        <v>44</v>
      </c>
      <c r="B505" s="76" t="s">
        <v>86</v>
      </c>
      <c r="C505" s="872"/>
      <c r="D505" s="47" t="s">
        <v>54</v>
      </c>
      <c r="E505" s="77">
        <v>184430</v>
      </c>
    </row>
    <row r="506" spans="1:5" ht="21">
      <c r="A506" s="45" t="s">
        <v>44</v>
      </c>
      <c r="B506" s="46" t="s">
        <v>87</v>
      </c>
      <c r="C506" s="843" t="s">
        <v>50</v>
      </c>
      <c r="D506" s="47" t="s">
        <v>21</v>
      </c>
      <c r="E506" s="77">
        <v>32390</v>
      </c>
    </row>
    <row r="507" spans="1:5" ht="21">
      <c r="A507" s="45" t="s">
        <v>44</v>
      </c>
      <c r="B507" s="78" t="s">
        <v>88</v>
      </c>
      <c r="C507" s="843"/>
      <c r="D507" s="47" t="s">
        <v>22</v>
      </c>
      <c r="E507" s="77">
        <v>40310</v>
      </c>
    </row>
    <row r="508" spans="1:5" ht="21">
      <c r="A508" s="45" t="s">
        <v>44</v>
      </c>
      <c r="B508" s="78" t="s">
        <v>88</v>
      </c>
      <c r="C508" s="872" t="s">
        <v>52</v>
      </c>
      <c r="D508" s="47" t="s">
        <v>53</v>
      </c>
      <c r="E508" s="77">
        <v>104360</v>
      </c>
    </row>
    <row r="509" spans="1:5" ht="21.75" thickBot="1">
      <c r="A509" s="79" t="s">
        <v>44</v>
      </c>
      <c r="B509" s="80" t="s">
        <v>88</v>
      </c>
      <c r="C509" s="873"/>
      <c r="D509" s="61" t="s">
        <v>54</v>
      </c>
      <c r="E509" s="81">
        <v>183620</v>
      </c>
    </row>
    <row r="510" spans="1:5" ht="18.75" customHeight="1">
      <c r="A510" s="39" t="s">
        <v>89</v>
      </c>
      <c r="B510" s="74" t="s">
        <v>49</v>
      </c>
      <c r="C510" s="846" t="s">
        <v>50</v>
      </c>
      <c r="D510" s="41" t="s">
        <v>21</v>
      </c>
      <c r="E510" s="82">
        <v>241540</v>
      </c>
    </row>
    <row r="511" spans="1:5" ht="21">
      <c r="A511" s="45" t="s">
        <v>90</v>
      </c>
      <c r="B511" s="76" t="s">
        <v>51</v>
      </c>
      <c r="C511" s="843"/>
      <c r="D511" s="47" t="s">
        <v>22</v>
      </c>
      <c r="E511" s="77">
        <v>249250</v>
      </c>
    </row>
    <row r="512" spans="1:5" ht="21">
      <c r="A512" s="45" t="s">
        <v>90</v>
      </c>
      <c r="B512" s="76" t="s">
        <v>51</v>
      </c>
      <c r="C512" s="872" t="s">
        <v>52</v>
      </c>
      <c r="D512" s="47" t="s">
        <v>53</v>
      </c>
      <c r="E512" s="77">
        <v>311850</v>
      </c>
    </row>
    <row r="513" spans="1:5" ht="21">
      <c r="A513" s="45" t="s">
        <v>90</v>
      </c>
      <c r="B513" s="76" t="s">
        <v>51</v>
      </c>
      <c r="C513" s="872"/>
      <c r="D513" s="47" t="s">
        <v>54</v>
      </c>
      <c r="E513" s="77">
        <v>389040</v>
      </c>
    </row>
    <row r="514" spans="1:5" ht="21" customHeight="1">
      <c r="A514" s="45" t="s">
        <v>90</v>
      </c>
      <c r="B514" s="46" t="s">
        <v>55</v>
      </c>
      <c r="C514" s="843" t="s">
        <v>50</v>
      </c>
      <c r="D514" s="47" t="s">
        <v>21</v>
      </c>
      <c r="E514" s="77">
        <v>130890</v>
      </c>
    </row>
    <row r="515" spans="1:5" ht="21">
      <c r="A515" s="45" t="s">
        <v>90</v>
      </c>
      <c r="B515" s="76" t="s">
        <v>56</v>
      </c>
      <c r="C515" s="843"/>
      <c r="D515" s="47" t="s">
        <v>22</v>
      </c>
      <c r="E515" s="77">
        <v>138600</v>
      </c>
    </row>
    <row r="516" spans="1:5" ht="21">
      <c r="A516" s="45" t="s">
        <v>90</v>
      </c>
      <c r="B516" s="76" t="s">
        <v>56</v>
      </c>
      <c r="C516" s="872" t="s">
        <v>52</v>
      </c>
      <c r="D516" s="47" t="s">
        <v>53</v>
      </c>
      <c r="E516" s="77">
        <v>201200</v>
      </c>
    </row>
    <row r="517" spans="1:5" ht="21">
      <c r="A517" s="45" t="s">
        <v>90</v>
      </c>
      <c r="B517" s="76" t="s">
        <v>56</v>
      </c>
      <c r="C517" s="872"/>
      <c r="D517" s="47" t="s">
        <v>54</v>
      </c>
      <c r="E517" s="77">
        <v>278390</v>
      </c>
    </row>
    <row r="518" spans="1:5" ht="21" customHeight="1">
      <c r="A518" s="45" t="s">
        <v>90</v>
      </c>
      <c r="B518" s="46" t="s">
        <v>57</v>
      </c>
      <c r="C518" s="843" t="s">
        <v>50</v>
      </c>
      <c r="D518" s="47" t="s">
        <v>21</v>
      </c>
      <c r="E518" s="77">
        <v>93890</v>
      </c>
    </row>
    <row r="519" spans="1:5" ht="21">
      <c r="A519" s="45" t="s">
        <v>90</v>
      </c>
      <c r="B519" s="76" t="s">
        <v>58</v>
      </c>
      <c r="C519" s="843"/>
      <c r="D519" s="47" t="s">
        <v>22</v>
      </c>
      <c r="E519" s="77">
        <v>101600</v>
      </c>
    </row>
    <row r="520" spans="1:5" ht="21">
      <c r="A520" s="45" t="s">
        <v>90</v>
      </c>
      <c r="B520" s="76" t="s">
        <v>58</v>
      </c>
      <c r="C520" s="872" t="s">
        <v>52</v>
      </c>
      <c r="D520" s="47" t="s">
        <v>53</v>
      </c>
      <c r="E520" s="77">
        <v>164200</v>
      </c>
    </row>
    <row r="521" spans="1:5" ht="21">
      <c r="A521" s="45" t="s">
        <v>90</v>
      </c>
      <c r="B521" s="76" t="s">
        <v>58</v>
      </c>
      <c r="C521" s="872"/>
      <c r="D521" s="47" t="s">
        <v>54</v>
      </c>
      <c r="E521" s="77">
        <v>241390</v>
      </c>
    </row>
    <row r="522" spans="1:5" ht="21" customHeight="1">
      <c r="A522" s="45" t="s">
        <v>90</v>
      </c>
      <c r="B522" s="46" t="s">
        <v>59</v>
      </c>
      <c r="C522" s="843" t="s">
        <v>50</v>
      </c>
      <c r="D522" s="47" t="s">
        <v>21</v>
      </c>
      <c r="E522" s="77">
        <v>75750</v>
      </c>
    </row>
    <row r="523" spans="1:5" ht="21">
      <c r="A523" s="45" t="s">
        <v>90</v>
      </c>
      <c r="B523" s="76" t="s">
        <v>60</v>
      </c>
      <c r="C523" s="843"/>
      <c r="D523" s="47" t="s">
        <v>22</v>
      </c>
      <c r="E523" s="77">
        <v>83460</v>
      </c>
    </row>
    <row r="524" spans="1:5" ht="21">
      <c r="A524" s="45" t="s">
        <v>90</v>
      </c>
      <c r="B524" s="76" t="s">
        <v>60</v>
      </c>
      <c r="C524" s="872" t="s">
        <v>52</v>
      </c>
      <c r="D524" s="47" t="s">
        <v>53</v>
      </c>
      <c r="E524" s="77">
        <v>146060</v>
      </c>
    </row>
    <row r="525" spans="1:5" ht="21">
      <c r="A525" s="45" t="s">
        <v>90</v>
      </c>
      <c r="B525" s="76" t="s">
        <v>60</v>
      </c>
      <c r="C525" s="872"/>
      <c r="D525" s="47" t="s">
        <v>54</v>
      </c>
      <c r="E525" s="77">
        <v>223250</v>
      </c>
    </row>
    <row r="526" spans="1:5" ht="21" customHeight="1">
      <c r="A526" s="45" t="s">
        <v>90</v>
      </c>
      <c r="B526" s="46" t="s">
        <v>61</v>
      </c>
      <c r="C526" s="843" t="s">
        <v>50</v>
      </c>
      <c r="D526" s="47" t="s">
        <v>21</v>
      </c>
      <c r="E526" s="77">
        <v>70770</v>
      </c>
    </row>
    <row r="527" spans="1:5" ht="21">
      <c r="A527" s="45" t="s">
        <v>90</v>
      </c>
      <c r="B527" s="76" t="s">
        <v>62</v>
      </c>
      <c r="C527" s="843"/>
      <c r="D527" s="47" t="s">
        <v>22</v>
      </c>
      <c r="E527" s="77">
        <v>78480</v>
      </c>
    </row>
    <row r="528" spans="1:5" ht="21">
      <c r="A528" s="45" t="s">
        <v>90</v>
      </c>
      <c r="B528" s="76" t="s">
        <v>62</v>
      </c>
      <c r="C528" s="872" t="s">
        <v>52</v>
      </c>
      <c r="D528" s="47" t="s">
        <v>53</v>
      </c>
      <c r="E528" s="77">
        <v>141080</v>
      </c>
    </row>
    <row r="529" spans="1:5" ht="21">
      <c r="A529" s="45" t="s">
        <v>90</v>
      </c>
      <c r="B529" s="76" t="s">
        <v>62</v>
      </c>
      <c r="C529" s="872"/>
      <c r="D529" s="47" t="s">
        <v>54</v>
      </c>
      <c r="E529" s="77">
        <v>218270</v>
      </c>
    </row>
    <row r="530" spans="1:5" ht="21" customHeight="1">
      <c r="A530" s="45" t="s">
        <v>90</v>
      </c>
      <c r="B530" s="46" t="s">
        <v>63</v>
      </c>
      <c r="C530" s="843" t="s">
        <v>50</v>
      </c>
      <c r="D530" s="47" t="s">
        <v>21</v>
      </c>
      <c r="E530" s="77">
        <v>61900</v>
      </c>
    </row>
    <row r="531" spans="1:5" ht="21">
      <c r="A531" s="45" t="s">
        <v>90</v>
      </c>
      <c r="B531" s="76" t="s">
        <v>64</v>
      </c>
      <c r="C531" s="843"/>
      <c r="D531" s="47" t="s">
        <v>22</v>
      </c>
      <c r="E531" s="77">
        <v>69610</v>
      </c>
    </row>
    <row r="532" spans="1:5" ht="21">
      <c r="A532" s="45" t="s">
        <v>90</v>
      </c>
      <c r="B532" s="76" t="s">
        <v>64</v>
      </c>
      <c r="C532" s="872" t="s">
        <v>52</v>
      </c>
      <c r="D532" s="47" t="s">
        <v>53</v>
      </c>
      <c r="E532" s="77">
        <v>132210</v>
      </c>
    </row>
    <row r="533" spans="1:5" ht="21">
      <c r="A533" s="45" t="s">
        <v>90</v>
      </c>
      <c r="B533" s="76" t="s">
        <v>64</v>
      </c>
      <c r="C533" s="872"/>
      <c r="D533" s="47" t="s">
        <v>54</v>
      </c>
      <c r="E533" s="77">
        <v>209400</v>
      </c>
    </row>
    <row r="534" spans="1:5" ht="21" customHeight="1">
      <c r="A534" s="45" t="s">
        <v>90</v>
      </c>
      <c r="B534" s="46" t="s">
        <v>65</v>
      </c>
      <c r="C534" s="843" t="s">
        <v>50</v>
      </c>
      <c r="D534" s="47" t="s">
        <v>21</v>
      </c>
      <c r="E534" s="77">
        <v>55640</v>
      </c>
    </row>
    <row r="535" spans="1:5" ht="21">
      <c r="A535" s="45" t="s">
        <v>90</v>
      </c>
      <c r="B535" s="76" t="s">
        <v>66</v>
      </c>
      <c r="C535" s="843"/>
      <c r="D535" s="47" t="s">
        <v>22</v>
      </c>
      <c r="E535" s="77">
        <v>63350</v>
      </c>
    </row>
    <row r="536" spans="1:5" ht="21">
      <c r="A536" s="45" t="s">
        <v>90</v>
      </c>
      <c r="B536" s="76" t="s">
        <v>66</v>
      </c>
      <c r="C536" s="872" t="s">
        <v>52</v>
      </c>
      <c r="D536" s="47" t="s">
        <v>53</v>
      </c>
      <c r="E536" s="77">
        <v>125950</v>
      </c>
    </row>
    <row r="537" spans="1:5" ht="21">
      <c r="A537" s="45" t="s">
        <v>90</v>
      </c>
      <c r="B537" s="76" t="s">
        <v>66</v>
      </c>
      <c r="C537" s="872"/>
      <c r="D537" s="47" t="s">
        <v>54</v>
      </c>
      <c r="E537" s="77">
        <v>203140</v>
      </c>
    </row>
    <row r="538" spans="1:5" ht="21" customHeight="1">
      <c r="A538" s="45" t="s">
        <v>90</v>
      </c>
      <c r="B538" s="46" t="s">
        <v>67</v>
      </c>
      <c r="C538" s="843" t="s">
        <v>50</v>
      </c>
      <c r="D538" s="47" t="s">
        <v>21</v>
      </c>
      <c r="E538" s="77">
        <v>51000</v>
      </c>
    </row>
    <row r="539" spans="1:5" ht="21">
      <c r="A539" s="45" t="s">
        <v>90</v>
      </c>
      <c r="B539" s="76" t="s">
        <v>68</v>
      </c>
      <c r="C539" s="843"/>
      <c r="D539" s="47" t="s">
        <v>22</v>
      </c>
      <c r="E539" s="77">
        <v>58710</v>
      </c>
    </row>
    <row r="540" spans="1:5" ht="21">
      <c r="A540" s="45" t="s">
        <v>90</v>
      </c>
      <c r="B540" s="76" t="s">
        <v>68</v>
      </c>
      <c r="C540" s="872" t="s">
        <v>52</v>
      </c>
      <c r="D540" s="47" t="s">
        <v>53</v>
      </c>
      <c r="E540" s="77">
        <v>121310</v>
      </c>
    </row>
    <row r="541" spans="1:5" ht="21">
      <c r="A541" s="45" t="s">
        <v>90</v>
      </c>
      <c r="B541" s="76" t="s">
        <v>68</v>
      </c>
      <c r="C541" s="872"/>
      <c r="D541" s="47" t="s">
        <v>54</v>
      </c>
      <c r="E541" s="77">
        <v>198500</v>
      </c>
    </row>
    <row r="542" spans="1:5" ht="21" customHeight="1">
      <c r="A542" s="45" t="s">
        <v>90</v>
      </c>
      <c r="B542" s="46" t="s">
        <v>69</v>
      </c>
      <c r="C542" s="843" t="s">
        <v>50</v>
      </c>
      <c r="D542" s="47" t="s">
        <v>21</v>
      </c>
      <c r="E542" s="77">
        <v>47340</v>
      </c>
    </row>
    <row r="543" spans="1:5" ht="21">
      <c r="A543" s="45" t="s">
        <v>90</v>
      </c>
      <c r="B543" s="76" t="s">
        <v>70</v>
      </c>
      <c r="C543" s="843"/>
      <c r="D543" s="47" t="s">
        <v>22</v>
      </c>
      <c r="E543" s="77">
        <v>55050</v>
      </c>
    </row>
    <row r="544" spans="1:5" ht="21">
      <c r="A544" s="45" t="s">
        <v>90</v>
      </c>
      <c r="B544" s="76" t="s">
        <v>70</v>
      </c>
      <c r="C544" s="872" t="s">
        <v>52</v>
      </c>
      <c r="D544" s="47" t="s">
        <v>53</v>
      </c>
      <c r="E544" s="77">
        <v>117650</v>
      </c>
    </row>
    <row r="545" spans="1:5" ht="21">
      <c r="A545" s="45" t="s">
        <v>90</v>
      </c>
      <c r="B545" s="76" t="s">
        <v>70</v>
      </c>
      <c r="C545" s="872"/>
      <c r="D545" s="47" t="s">
        <v>54</v>
      </c>
      <c r="E545" s="77">
        <v>194840</v>
      </c>
    </row>
    <row r="546" spans="1:5" ht="21" customHeight="1">
      <c r="A546" s="45" t="s">
        <v>90</v>
      </c>
      <c r="B546" s="46" t="s">
        <v>71</v>
      </c>
      <c r="C546" s="843" t="s">
        <v>50</v>
      </c>
      <c r="D546" s="47" t="s">
        <v>21</v>
      </c>
      <c r="E546" s="77">
        <v>41000</v>
      </c>
    </row>
    <row r="547" spans="1:5" ht="21">
      <c r="A547" s="45" t="s">
        <v>90</v>
      </c>
      <c r="B547" s="76" t="s">
        <v>72</v>
      </c>
      <c r="C547" s="843"/>
      <c r="D547" s="47" t="s">
        <v>22</v>
      </c>
      <c r="E547" s="77">
        <v>48710</v>
      </c>
    </row>
    <row r="548" spans="1:5" ht="21">
      <c r="A548" s="45" t="s">
        <v>90</v>
      </c>
      <c r="B548" s="76" t="s">
        <v>72</v>
      </c>
      <c r="C548" s="872" t="s">
        <v>52</v>
      </c>
      <c r="D548" s="47" t="s">
        <v>53</v>
      </c>
      <c r="E548" s="77">
        <v>111310</v>
      </c>
    </row>
    <row r="549" spans="1:5" ht="21">
      <c r="A549" s="45" t="s">
        <v>90</v>
      </c>
      <c r="B549" s="76" t="s">
        <v>72</v>
      </c>
      <c r="C549" s="872"/>
      <c r="D549" s="47" t="s">
        <v>54</v>
      </c>
      <c r="E549" s="77">
        <v>188500</v>
      </c>
    </row>
    <row r="550" spans="1:5" ht="21" customHeight="1">
      <c r="A550" s="45" t="s">
        <v>90</v>
      </c>
      <c r="B550" s="46" t="s">
        <v>73</v>
      </c>
      <c r="C550" s="843" t="s">
        <v>50</v>
      </c>
      <c r="D550" s="47" t="s">
        <v>21</v>
      </c>
      <c r="E550" s="77">
        <v>38960</v>
      </c>
    </row>
    <row r="551" spans="1:5" ht="21">
      <c r="A551" s="45" t="s">
        <v>90</v>
      </c>
      <c r="B551" s="76" t="s">
        <v>74</v>
      </c>
      <c r="C551" s="843"/>
      <c r="D551" s="47" t="s">
        <v>22</v>
      </c>
      <c r="E551" s="77">
        <v>46670</v>
      </c>
    </row>
    <row r="552" spans="1:5" ht="21">
      <c r="A552" s="45" t="s">
        <v>90</v>
      </c>
      <c r="B552" s="76" t="s">
        <v>74</v>
      </c>
      <c r="C552" s="872" t="s">
        <v>52</v>
      </c>
      <c r="D552" s="47" t="s">
        <v>53</v>
      </c>
      <c r="E552" s="77">
        <v>109270</v>
      </c>
    </row>
    <row r="553" spans="1:5" ht="21">
      <c r="A553" s="45" t="s">
        <v>90</v>
      </c>
      <c r="B553" s="76" t="s">
        <v>74</v>
      </c>
      <c r="C553" s="872"/>
      <c r="D553" s="47" t="s">
        <v>54</v>
      </c>
      <c r="E553" s="77">
        <v>186460</v>
      </c>
    </row>
    <row r="554" spans="1:5" ht="21" customHeight="1">
      <c r="A554" s="45" t="s">
        <v>90</v>
      </c>
      <c r="B554" s="46" t="s">
        <v>75</v>
      </c>
      <c r="C554" s="843" t="s">
        <v>50</v>
      </c>
      <c r="D554" s="47" t="s">
        <v>21</v>
      </c>
      <c r="E554" s="77">
        <v>37220</v>
      </c>
    </row>
    <row r="555" spans="1:5" ht="21">
      <c r="A555" s="45" t="s">
        <v>90</v>
      </c>
      <c r="B555" s="76" t="s">
        <v>76</v>
      </c>
      <c r="C555" s="843"/>
      <c r="D555" s="47" t="s">
        <v>22</v>
      </c>
      <c r="E555" s="77">
        <v>44930</v>
      </c>
    </row>
    <row r="556" spans="1:5" ht="21">
      <c r="A556" s="45" t="s">
        <v>90</v>
      </c>
      <c r="B556" s="76" t="s">
        <v>76</v>
      </c>
      <c r="C556" s="872" t="s">
        <v>52</v>
      </c>
      <c r="D556" s="47" t="s">
        <v>53</v>
      </c>
      <c r="E556" s="77">
        <v>107530</v>
      </c>
    </row>
    <row r="557" spans="1:5" ht="21">
      <c r="A557" s="45" t="s">
        <v>90</v>
      </c>
      <c r="B557" s="76" t="s">
        <v>76</v>
      </c>
      <c r="C557" s="872"/>
      <c r="D557" s="47" t="s">
        <v>54</v>
      </c>
      <c r="E557" s="77">
        <v>184720</v>
      </c>
    </row>
    <row r="558" spans="1:5" ht="21" customHeight="1">
      <c r="A558" s="45" t="s">
        <v>90</v>
      </c>
      <c r="B558" s="46" t="s">
        <v>77</v>
      </c>
      <c r="C558" s="843" t="s">
        <v>50</v>
      </c>
      <c r="D558" s="47" t="s">
        <v>21</v>
      </c>
      <c r="E558" s="77">
        <v>35740</v>
      </c>
    </row>
    <row r="559" spans="1:5" ht="21">
      <c r="A559" s="45" t="s">
        <v>90</v>
      </c>
      <c r="B559" s="76" t="s">
        <v>78</v>
      </c>
      <c r="C559" s="843"/>
      <c r="D559" s="47" t="s">
        <v>22</v>
      </c>
      <c r="E559" s="77">
        <v>43450</v>
      </c>
    </row>
    <row r="560" spans="1:5" ht="21">
      <c r="A560" s="45" t="s">
        <v>90</v>
      </c>
      <c r="B560" s="76" t="s">
        <v>78</v>
      </c>
      <c r="C560" s="872" t="s">
        <v>52</v>
      </c>
      <c r="D560" s="47" t="s">
        <v>53</v>
      </c>
      <c r="E560" s="77">
        <v>106050</v>
      </c>
    </row>
    <row r="561" spans="1:5" ht="21">
      <c r="A561" s="45" t="s">
        <v>90</v>
      </c>
      <c r="B561" s="76" t="s">
        <v>78</v>
      </c>
      <c r="C561" s="872"/>
      <c r="D561" s="47" t="s">
        <v>54</v>
      </c>
      <c r="E561" s="77">
        <v>183240</v>
      </c>
    </row>
    <row r="562" spans="1:5" ht="21" customHeight="1">
      <c r="A562" s="45" t="s">
        <v>90</v>
      </c>
      <c r="B562" s="46" t="s">
        <v>79</v>
      </c>
      <c r="C562" s="843" t="s">
        <v>50</v>
      </c>
      <c r="D562" s="47" t="s">
        <v>21</v>
      </c>
      <c r="E562" s="77">
        <v>34510</v>
      </c>
    </row>
    <row r="563" spans="1:5" ht="21">
      <c r="A563" s="45" t="s">
        <v>90</v>
      </c>
      <c r="B563" s="76" t="s">
        <v>80</v>
      </c>
      <c r="C563" s="843"/>
      <c r="D563" s="47" t="s">
        <v>22</v>
      </c>
      <c r="E563" s="77">
        <v>42220</v>
      </c>
    </row>
    <row r="564" spans="1:5" ht="21">
      <c r="A564" s="45" t="s">
        <v>90</v>
      </c>
      <c r="B564" s="76" t="s">
        <v>80</v>
      </c>
      <c r="C564" s="872" t="s">
        <v>52</v>
      </c>
      <c r="D564" s="47" t="s">
        <v>53</v>
      </c>
      <c r="E564" s="77">
        <v>104820</v>
      </c>
    </row>
    <row r="565" spans="1:5" ht="21">
      <c r="A565" s="45" t="s">
        <v>90</v>
      </c>
      <c r="B565" s="76" t="s">
        <v>80</v>
      </c>
      <c r="C565" s="872"/>
      <c r="D565" s="47" t="s">
        <v>54</v>
      </c>
      <c r="E565" s="77">
        <v>182010</v>
      </c>
    </row>
    <row r="566" spans="1:5" ht="21" customHeight="1">
      <c r="A566" s="45" t="s">
        <v>90</v>
      </c>
      <c r="B566" s="46" t="s">
        <v>81</v>
      </c>
      <c r="C566" s="843" t="s">
        <v>50</v>
      </c>
      <c r="D566" s="47" t="s">
        <v>21</v>
      </c>
      <c r="E566" s="77">
        <v>33420</v>
      </c>
    </row>
    <row r="567" spans="1:5" ht="21">
      <c r="A567" s="45" t="s">
        <v>90</v>
      </c>
      <c r="B567" s="76" t="s">
        <v>82</v>
      </c>
      <c r="C567" s="843"/>
      <c r="D567" s="47" t="s">
        <v>22</v>
      </c>
      <c r="E567" s="77">
        <v>41130</v>
      </c>
    </row>
    <row r="568" spans="1:5" ht="21">
      <c r="A568" s="45" t="s">
        <v>90</v>
      </c>
      <c r="B568" s="76" t="s">
        <v>82</v>
      </c>
      <c r="C568" s="872" t="s">
        <v>52</v>
      </c>
      <c r="D568" s="47" t="s">
        <v>53</v>
      </c>
      <c r="E568" s="77">
        <v>103730</v>
      </c>
    </row>
    <row r="569" spans="1:5" ht="21">
      <c r="A569" s="45" t="s">
        <v>90</v>
      </c>
      <c r="B569" s="76" t="s">
        <v>82</v>
      </c>
      <c r="C569" s="872"/>
      <c r="D569" s="47" t="s">
        <v>54</v>
      </c>
      <c r="E569" s="77">
        <v>180920</v>
      </c>
    </row>
    <row r="570" spans="1:5" ht="21" customHeight="1">
      <c r="A570" s="45" t="s">
        <v>90</v>
      </c>
      <c r="B570" s="46" t="s">
        <v>83</v>
      </c>
      <c r="C570" s="843" t="s">
        <v>50</v>
      </c>
      <c r="D570" s="47" t="s">
        <v>21</v>
      </c>
      <c r="E570" s="77">
        <v>33370</v>
      </c>
    </row>
    <row r="571" spans="1:5" ht="21">
      <c r="A571" s="45" t="s">
        <v>90</v>
      </c>
      <c r="B571" s="76" t="s">
        <v>84</v>
      </c>
      <c r="C571" s="843"/>
      <c r="D571" s="47" t="s">
        <v>22</v>
      </c>
      <c r="E571" s="77">
        <v>41080</v>
      </c>
    </row>
    <row r="572" spans="1:5" ht="21">
      <c r="A572" s="45" t="s">
        <v>90</v>
      </c>
      <c r="B572" s="76" t="s">
        <v>84</v>
      </c>
      <c r="C572" s="872" t="s">
        <v>52</v>
      </c>
      <c r="D572" s="47" t="s">
        <v>53</v>
      </c>
      <c r="E572" s="77">
        <v>103680</v>
      </c>
    </row>
    <row r="573" spans="1:5" ht="21">
      <c r="A573" s="45" t="s">
        <v>90</v>
      </c>
      <c r="B573" s="76" t="s">
        <v>84</v>
      </c>
      <c r="C573" s="872"/>
      <c r="D573" s="47" t="s">
        <v>54</v>
      </c>
      <c r="E573" s="77">
        <v>180870</v>
      </c>
    </row>
    <row r="574" spans="1:5" ht="21" customHeight="1">
      <c r="A574" s="45" t="s">
        <v>90</v>
      </c>
      <c r="B574" s="46" t="s">
        <v>85</v>
      </c>
      <c r="C574" s="843" t="s">
        <v>50</v>
      </c>
      <c r="D574" s="47" t="s">
        <v>21</v>
      </c>
      <c r="E574" s="77">
        <v>32500</v>
      </c>
    </row>
    <row r="575" spans="1:5" ht="21">
      <c r="A575" s="45" t="s">
        <v>90</v>
      </c>
      <c r="B575" s="76" t="s">
        <v>86</v>
      </c>
      <c r="C575" s="843"/>
      <c r="D575" s="47" t="s">
        <v>22</v>
      </c>
      <c r="E575" s="77">
        <v>40210</v>
      </c>
    </row>
    <row r="576" spans="1:5" ht="21">
      <c r="A576" s="45" t="s">
        <v>90</v>
      </c>
      <c r="B576" s="76" t="s">
        <v>86</v>
      </c>
      <c r="C576" s="872" t="s">
        <v>52</v>
      </c>
      <c r="D576" s="47" t="s">
        <v>53</v>
      </c>
      <c r="E576" s="77">
        <v>102810</v>
      </c>
    </row>
    <row r="577" spans="1:5" ht="21">
      <c r="A577" s="45" t="s">
        <v>90</v>
      </c>
      <c r="B577" s="76" t="s">
        <v>86</v>
      </c>
      <c r="C577" s="872"/>
      <c r="D577" s="47" t="s">
        <v>54</v>
      </c>
      <c r="E577" s="77">
        <v>180000</v>
      </c>
    </row>
    <row r="578" spans="1:5" ht="21">
      <c r="A578" s="45" t="s">
        <v>90</v>
      </c>
      <c r="B578" s="46" t="s">
        <v>87</v>
      </c>
      <c r="C578" s="843" t="s">
        <v>50</v>
      </c>
      <c r="D578" s="47" t="s">
        <v>21</v>
      </c>
      <c r="E578" s="77">
        <v>31700</v>
      </c>
    </row>
    <row r="579" spans="1:5" ht="21">
      <c r="A579" s="45" t="s">
        <v>90</v>
      </c>
      <c r="B579" s="78" t="s">
        <v>88</v>
      </c>
      <c r="C579" s="843"/>
      <c r="D579" s="47" t="s">
        <v>22</v>
      </c>
      <c r="E579" s="77">
        <v>39410</v>
      </c>
    </row>
    <row r="580" spans="1:5" ht="21">
      <c r="A580" s="45" t="s">
        <v>90</v>
      </c>
      <c r="B580" s="78" t="s">
        <v>88</v>
      </c>
      <c r="C580" s="872" t="s">
        <v>52</v>
      </c>
      <c r="D580" s="47" t="s">
        <v>53</v>
      </c>
      <c r="E580" s="77">
        <v>102010</v>
      </c>
    </row>
    <row r="581" spans="1:5" ht="21.75" thickBot="1">
      <c r="A581" s="79" t="s">
        <v>90</v>
      </c>
      <c r="B581" s="80" t="s">
        <v>88</v>
      </c>
      <c r="C581" s="873"/>
      <c r="D581" s="61" t="s">
        <v>54</v>
      </c>
      <c r="E581" s="81">
        <v>179200</v>
      </c>
    </row>
    <row r="582" spans="1:5">
      <c r="A582" s="877" t="s">
        <v>91</v>
      </c>
      <c r="B582" s="878" t="s">
        <v>92</v>
      </c>
      <c r="C582" s="846" t="s">
        <v>50</v>
      </c>
      <c r="D582" s="41" t="s">
        <v>21</v>
      </c>
      <c r="E582" s="82">
        <v>259996</v>
      </c>
    </row>
    <row r="583" spans="1:5">
      <c r="A583" s="841"/>
      <c r="B583" s="876"/>
      <c r="C583" s="843"/>
      <c r="D583" s="47" t="s">
        <v>22</v>
      </c>
      <c r="E583" s="77">
        <v>268419</v>
      </c>
    </row>
    <row r="584" spans="1:5">
      <c r="A584" s="841"/>
      <c r="B584" s="876"/>
      <c r="C584" s="872" t="s">
        <v>52</v>
      </c>
      <c r="D584" s="47" t="s">
        <v>53</v>
      </c>
      <c r="E584" s="77">
        <v>335976</v>
      </c>
    </row>
    <row r="585" spans="1:5">
      <c r="A585" s="841"/>
      <c r="B585" s="876"/>
      <c r="C585" s="872"/>
      <c r="D585" s="47" t="s">
        <v>54</v>
      </c>
      <c r="E585" s="77">
        <v>420249</v>
      </c>
    </row>
    <row r="586" spans="1:5">
      <c r="A586" s="841"/>
      <c r="B586" s="875" t="s">
        <v>55</v>
      </c>
      <c r="C586" s="843" t="s">
        <v>50</v>
      </c>
      <c r="D586" s="47" t="s">
        <v>21</v>
      </c>
      <c r="E586" s="77">
        <v>140935</v>
      </c>
    </row>
    <row r="587" spans="1:5">
      <c r="A587" s="841"/>
      <c r="B587" s="876"/>
      <c r="C587" s="843"/>
      <c r="D587" s="47" t="s">
        <v>22</v>
      </c>
      <c r="E587" s="77">
        <v>149358</v>
      </c>
    </row>
    <row r="588" spans="1:5">
      <c r="A588" s="841"/>
      <c r="B588" s="876"/>
      <c r="C588" s="872" t="s">
        <v>52</v>
      </c>
      <c r="D588" s="47" t="s">
        <v>53</v>
      </c>
      <c r="E588" s="77">
        <v>216915</v>
      </c>
    </row>
    <row r="589" spans="1:5">
      <c r="A589" s="841"/>
      <c r="B589" s="876"/>
      <c r="C589" s="872"/>
      <c r="D589" s="47" t="s">
        <v>54</v>
      </c>
      <c r="E589" s="77">
        <v>301188</v>
      </c>
    </row>
    <row r="590" spans="1:5">
      <c r="A590" s="841"/>
      <c r="B590" s="875" t="s">
        <v>57</v>
      </c>
      <c r="C590" s="843" t="s">
        <v>50</v>
      </c>
      <c r="D590" s="47" t="s">
        <v>21</v>
      </c>
      <c r="E590" s="77">
        <v>101118</v>
      </c>
    </row>
    <row r="591" spans="1:5">
      <c r="A591" s="841"/>
      <c r="B591" s="876"/>
      <c r="C591" s="843"/>
      <c r="D591" s="47" t="s">
        <v>22</v>
      </c>
      <c r="E591" s="77">
        <v>109540</v>
      </c>
    </row>
    <row r="592" spans="1:5">
      <c r="A592" s="841"/>
      <c r="B592" s="876"/>
      <c r="C592" s="872" t="s">
        <v>52</v>
      </c>
      <c r="D592" s="47" t="s">
        <v>53</v>
      </c>
      <c r="E592" s="77">
        <v>177098</v>
      </c>
    </row>
    <row r="593" spans="1:5">
      <c r="A593" s="841"/>
      <c r="B593" s="876"/>
      <c r="C593" s="872"/>
      <c r="D593" s="47" t="s">
        <v>54</v>
      </c>
      <c r="E593" s="77">
        <v>261370</v>
      </c>
    </row>
    <row r="594" spans="1:5">
      <c r="A594" s="841"/>
      <c r="B594" s="875" t="s">
        <v>59</v>
      </c>
      <c r="C594" s="843" t="s">
        <v>50</v>
      </c>
      <c r="D594" s="47" t="s">
        <v>21</v>
      </c>
      <c r="E594" s="77">
        <v>81710</v>
      </c>
    </row>
    <row r="595" spans="1:5">
      <c r="A595" s="841"/>
      <c r="B595" s="876"/>
      <c r="C595" s="843"/>
      <c r="D595" s="47" t="s">
        <v>22</v>
      </c>
      <c r="E595" s="77">
        <v>90133</v>
      </c>
    </row>
    <row r="596" spans="1:5">
      <c r="A596" s="841"/>
      <c r="B596" s="876"/>
      <c r="C596" s="872" t="s">
        <v>52</v>
      </c>
      <c r="D596" s="47" t="s">
        <v>53</v>
      </c>
      <c r="E596" s="77">
        <v>157690</v>
      </c>
    </row>
    <row r="597" spans="1:5">
      <c r="A597" s="841"/>
      <c r="B597" s="876"/>
      <c r="C597" s="872"/>
      <c r="D597" s="47" t="s">
        <v>54</v>
      </c>
      <c r="E597" s="77">
        <v>241963</v>
      </c>
    </row>
    <row r="598" spans="1:5">
      <c r="A598" s="841"/>
      <c r="B598" s="875" t="s">
        <v>61</v>
      </c>
      <c r="C598" s="843" t="s">
        <v>50</v>
      </c>
      <c r="D598" s="47" t="s">
        <v>21</v>
      </c>
      <c r="E598" s="77">
        <v>76420</v>
      </c>
    </row>
    <row r="599" spans="1:5">
      <c r="A599" s="841"/>
      <c r="B599" s="876"/>
      <c r="C599" s="843"/>
      <c r="D599" s="47" t="s">
        <v>22</v>
      </c>
      <c r="E599" s="77">
        <v>84843</v>
      </c>
    </row>
    <row r="600" spans="1:5">
      <c r="A600" s="841"/>
      <c r="B600" s="876"/>
      <c r="C600" s="872" t="s">
        <v>52</v>
      </c>
      <c r="D600" s="47" t="s">
        <v>53</v>
      </c>
      <c r="E600" s="77">
        <v>152400</v>
      </c>
    </row>
    <row r="601" spans="1:5">
      <c r="A601" s="841"/>
      <c r="B601" s="876"/>
      <c r="C601" s="872"/>
      <c r="D601" s="47" t="s">
        <v>54</v>
      </c>
      <c r="E601" s="77">
        <v>236673</v>
      </c>
    </row>
    <row r="602" spans="1:5">
      <c r="A602" s="841"/>
      <c r="B602" s="875" t="s">
        <v>63</v>
      </c>
      <c r="C602" s="843" t="s">
        <v>50</v>
      </c>
      <c r="D602" s="47" t="s">
        <v>21</v>
      </c>
      <c r="E602" s="77">
        <v>66839</v>
      </c>
    </row>
    <row r="603" spans="1:5">
      <c r="A603" s="841"/>
      <c r="B603" s="876"/>
      <c r="C603" s="843"/>
      <c r="D603" s="47" t="s">
        <v>22</v>
      </c>
      <c r="E603" s="77">
        <v>75261</v>
      </c>
    </row>
    <row r="604" spans="1:5">
      <c r="A604" s="841"/>
      <c r="B604" s="876"/>
      <c r="C604" s="872" t="s">
        <v>52</v>
      </c>
      <c r="D604" s="47" t="s">
        <v>53</v>
      </c>
      <c r="E604" s="77">
        <v>142819</v>
      </c>
    </row>
    <row r="605" spans="1:5">
      <c r="A605" s="841"/>
      <c r="B605" s="876"/>
      <c r="C605" s="872"/>
      <c r="D605" s="47" t="s">
        <v>54</v>
      </c>
      <c r="E605" s="77">
        <v>227091</v>
      </c>
    </row>
    <row r="606" spans="1:5">
      <c r="A606" s="841"/>
      <c r="B606" s="875" t="s">
        <v>65</v>
      </c>
      <c r="C606" s="843" t="s">
        <v>50</v>
      </c>
      <c r="D606" s="47" t="s">
        <v>21</v>
      </c>
      <c r="E606" s="77">
        <v>60071</v>
      </c>
    </row>
    <row r="607" spans="1:5">
      <c r="A607" s="841"/>
      <c r="B607" s="876"/>
      <c r="C607" s="843"/>
      <c r="D607" s="47" t="s">
        <v>22</v>
      </c>
      <c r="E607" s="77">
        <v>68494</v>
      </c>
    </row>
    <row r="608" spans="1:5">
      <c r="A608" s="841"/>
      <c r="B608" s="876"/>
      <c r="C608" s="872" t="s">
        <v>52</v>
      </c>
      <c r="D608" s="47" t="s">
        <v>53</v>
      </c>
      <c r="E608" s="77">
        <v>136051</v>
      </c>
    </row>
    <row r="609" spans="1:5">
      <c r="A609" s="841"/>
      <c r="B609" s="876"/>
      <c r="C609" s="872"/>
      <c r="D609" s="47" t="s">
        <v>54</v>
      </c>
      <c r="E609" s="77">
        <v>220324</v>
      </c>
    </row>
    <row r="610" spans="1:5">
      <c r="A610" s="841"/>
      <c r="B610" s="875" t="s">
        <v>67</v>
      </c>
      <c r="C610" s="843" t="s">
        <v>50</v>
      </c>
      <c r="D610" s="47" t="s">
        <v>21</v>
      </c>
      <c r="E610" s="77">
        <v>55058</v>
      </c>
    </row>
    <row r="611" spans="1:5">
      <c r="A611" s="841"/>
      <c r="B611" s="876"/>
      <c r="C611" s="843"/>
      <c r="D611" s="47" t="s">
        <v>22</v>
      </c>
      <c r="E611" s="77">
        <v>63480</v>
      </c>
    </row>
    <row r="612" spans="1:5">
      <c r="A612" s="841"/>
      <c r="B612" s="876"/>
      <c r="C612" s="872" t="s">
        <v>52</v>
      </c>
      <c r="D612" s="47" t="s">
        <v>53</v>
      </c>
      <c r="E612" s="77">
        <v>131038</v>
      </c>
    </row>
    <row r="613" spans="1:5">
      <c r="A613" s="841"/>
      <c r="B613" s="876"/>
      <c r="C613" s="872"/>
      <c r="D613" s="47" t="s">
        <v>54</v>
      </c>
      <c r="E613" s="77">
        <v>215310</v>
      </c>
    </row>
    <row r="614" spans="1:5">
      <c r="A614" s="841"/>
      <c r="B614" s="875" t="s">
        <v>69</v>
      </c>
      <c r="C614" s="843" t="s">
        <v>50</v>
      </c>
      <c r="D614" s="47" t="s">
        <v>21</v>
      </c>
      <c r="E614" s="77">
        <v>51104</v>
      </c>
    </row>
    <row r="615" spans="1:5">
      <c r="A615" s="841"/>
      <c r="B615" s="876"/>
      <c r="C615" s="843"/>
      <c r="D615" s="47" t="s">
        <v>22</v>
      </c>
      <c r="E615" s="77">
        <v>59526</v>
      </c>
    </row>
    <row r="616" spans="1:5">
      <c r="A616" s="841"/>
      <c r="B616" s="876"/>
      <c r="C616" s="872" t="s">
        <v>52</v>
      </c>
      <c r="D616" s="47" t="s">
        <v>53</v>
      </c>
      <c r="E616" s="77">
        <v>127084</v>
      </c>
    </row>
    <row r="617" spans="1:5">
      <c r="A617" s="841"/>
      <c r="B617" s="876"/>
      <c r="C617" s="872"/>
      <c r="D617" s="47" t="s">
        <v>54</v>
      </c>
      <c r="E617" s="77">
        <v>211356</v>
      </c>
    </row>
    <row r="618" spans="1:5">
      <c r="A618" s="841"/>
      <c r="B618" s="875" t="s">
        <v>71</v>
      </c>
      <c r="C618" s="843" t="s">
        <v>50</v>
      </c>
      <c r="D618" s="47" t="s">
        <v>21</v>
      </c>
      <c r="E618" s="77">
        <v>44108</v>
      </c>
    </row>
    <row r="619" spans="1:5">
      <c r="A619" s="841"/>
      <c r="B619" s="876"/>
      <c r="C619" s="843"/>
      <c r="D619" s="47" t="s">
        <v>22</v>
      </c>
      <c r="E619" s="77">
        <v>52530</v>
      </c>
    </row>
    <row r="620" spans="1:5">
      <c r="A620" s="841"/>
      <c r="B620" s="876"/>
      <c r="C620" s="872" t="s">
        <v>52</v>
      </c>
      <c r="D620" s="47" t="s">
        <v>53</v>
      </c>
      <c r="E620" s="77">
        <v>120088</v>
      </c>
    </row>
    <row r="621" spans="1:5">
      <c r="A621" s="841"/>
      <c r="B621" s="876"/>
      <c r="C621" s="872"/>
      <c r="D621" s="47" t="s">
        <v>54</v>
      </c>
      <c r="E621" s="77">
        <v>204360</v>
      </c>
    </row>
    <row r="622" spans="1:5">
      <c r="A622" s="841"/>
      <c r="B622" s="875" t="s">
        <v>73</v>
      </c>
      <c r="C622" s="843" t="s">
        <v>50</v>
      </c>
      <c r="D622" s="47" t="s">
        <v>21</v>
      </c>
      <c r="E622" s="77">
        <v>41913</v>
      </c>
    </row>
    <row r="623" spans="1:5">
      <c r="A623" s="841"/>
      <c r="B623" s="876"/>
      <c r="C623" s="843"/>
      <c r="D623" s="47" t="s">
        <v>22</v>
      </c>
      <c r="E623" s="77">
        <v>50335</v>
      </c>
    </row>
    <row r="624" spans="1:5">
      <c r="A624" s="841"/>
      <c r="B624" s="876"/>
      <c r="C624" s="872" t="s">
        <v>52</v>
      </c>
      <c r="D624" s="47" t="s">
        <v>53</v>
      </c>
      <c r="E624" s="77">
        <v>117893</v>
      </c>
    </row>
    <row r="625" spans="1:5">
      <c r="A625" s="841"/>
      <c r="B625" s="876"/>
      <c r="C625" s="872"/>
      <c r="D625" s="47" t="s">
        <v>54</v>
      </c>
      <c r="E625" s="77">
        <v>202165</v>
      </c>
    </row>
    <row r="626" spans="1:5">
      <c r="A626" s="841"/>
      <c r="B626" s="875" t="s">
        <v>75</v>
      </c>
      <c r="C626" s="843" t="s">
        <v>50</v>
      </c>
      <c r="D626" s="47" t="s">
        <v>21</v>
      </c>
      <c r="E626" s="77">
        <v>40041</v>
      </c>
    </row>
    <row r="627" spans="1:5">
      <c r="A627" s="841"/>
      <c r="B627" s="876"/>
      <c r="C627" s="843"/>
      <c r="D627" s="47" t="s">
        <v>22</v>
      </c>
      <c r="E627" s="77">
        <v>48464</v>
      </c>
    </row>
    <row r="628" spans="1:5">
      <c r="A628" s="841"/>
      <c r="B628" s="876"/>
      <c r="C628" s="872" t="s">
        <v>52</v>
      </c>
      <c r="D628" s="47" t="s">
        <v>53</v>
      </c>
      <c r="E628" s="77">
        <v>116021</v>
      </c>
    </row>
    <row r="629" spans="1:5">
      <c r="A629" s="841"/>
      <c r="B629" s="876"/>
      <c r="C629" s="872"/>
      <c r="D629" s="47" t="s">
        <v>54</v>
      </c>
      <c r="E629" s="77">
        <v>200294</v>
      </c>
    </row>
    <row r="630" spans="1:5">
      <c r="A630" s="841"/>
      <c r="B630" s="875" t="s">
        <v>77</v>
      </c>
      <c r="C630" s="843" t="s">
        <v>50</v>
      </c>
      <c r="D630" s="47" t="s">
        <v>21</v>
      </c>
      <c r="E630" s="77">
        <v>38458</v>
      </c>
    </row>
    <row r="631" spans="1:5">
      <c r="A631" s="841"/>
      <c r="B631" s="876"/>
      <c r="C631" s="843"/>
      <c r="D631" s="47" t="s">
        <v>22</v>
      </c>
      <c r="E631" s="77">
        <v>46880</v>
      </c>
    </row>
    <row r="632" spans="1:5">
      <c r="A632" s="841"/>
      <c r="B632" s="876"/>
      <c r="C632" s="872" t="s">
        <v>52</v>
      </c>
      <c r="D632" s="47" t="s">
        <v>53</v>
      </c>
      <c r="E632" s="77">
        <v>114438</v>
      </c>
    </row>
    <row r="633" spans="1:5">
      <c r="A633" s="841"/>
      <c r="B633" s="876"/>
      <c r="C633" s="872"/>
      <c r="D633" s="47" t="s">
        <v>54</v>
      </c>
      <c r="E633" s="77">
        <v>198710</v>
      </c>
    </row>
    <row r="634" spans="1:5">
      <c r="A634" s="841"/>
      <c r="B634" s="875" t="s">
        <v>79</v>
      </c>
      <c r="C634" s="843" t="s">
        <v>50</v>
      </c>
      <c r="D634" s="47" t="s">
        <v>21</v>
      </c>
      <c r="E634" s="77">
        <v>37136</v>
      </c>
    </row>
    <row r="635" spans="1:5">
      <c r="A635" s="841"/>
      <c r="B635" s="876"/>
      <c r="C635" s="843"/>
      <c r="D635" s="47" t="s">
        <v>22</v>
      </c>
      <c r="E635" s="77">
        <v>45559</v>
      </c>
    </row>
    <row r="636" spans="1:5">
      <c r="A636" s="841"/>
      <c r="B636" s="876"/>
      <c r="C636" s="872" t="s">
        <v>52</v>
      </c>
      <c r="D636" s="47" t="s">
        <v>53</v>
      </c>
      <c r="E636" s="77">
        <v>113116</v>
      </c>
    </row>
    <row r="637" spans="1:5">
      <c r="A637" s="841"/>
      <c r="B637" s="876"/>
      <c r="C637" s="872"/>
      <c r="D637" s="47" t="s">
        <v>54</v>
      </c>
      <c r="E637" s="77">
        <v>197389</v>
      </c>
    </row>
    <row r="638" spans="1:5">
      <c r="A638" s="841"/>
      <c r="B638" s="875" t="s">
        <v>81</v>
      </c>
      <c r="C638" s="843" t="s">
        <v>50</v>
      </c>
      <c r="D638" s="47" t="s">
        <v>21</v>
      </c>
      <c r="E638" s="77">
        <v>35966</v>
      </c>
    </row>
    <row r="639" spans="1:5">
      <c r="A639" s="841"/>
      <c r="B639" s="876"/>
      <c r="C639" s="843"/>
      <c r="D639" s="47" t="s">
        <v>22</v>
      </c>
      <c r="E639" s="77">
        <v>44389</v>
      </c>
    </row>
    <row r="640" spans="1:5">
      <c r="A640" s="841"/>
      <c r="B640" s="876"/>
      <c r="C640" s="872" t="s">
        <v>52</v>
      </c>
      <c r="D640" s="47" t="s">
        <v>53</v>
      </c>
      <c r="E640" s="77">
        <v>111946</v>
      </c>
    </row>
    <row r="641" spans="1:5">
      <c r="A641" s="841"/>
      <c r="B641" s="876"/>
      <c r="C641" s="872"/>
      <c r="D641" s="47" t="s">
        <v>54</v>
      </c>
      <c r="E641" s="77">
        <v>196219</v>
      </c>
    </row>
    <row r="642" spans="1:5">
      <c r="A642" s="841"/>
      <c r="B642" s="875" t="s">
        <v>83</v>
      </c>
      <c r="C642" s="843" t="s">
        <v>50</v>
      </c>
      <c r="D642" s="47" t="s">
        <v>21</v>
      </c>
      <c r="E642" s="77">
        <v>35844</v>
      </c>
    </row>
    <row r="643" spans="1:5">
      <c r="A643" s="841"/>
      <c r="B643" s="876"/>
      <c r="C643" s="843"/>
      <c r="D643" s="47" t="s">
        <v>22</v>
      </c>
      <c r="E643" s="77">
        <v>44266</v>
      </c>
    </row>
    <row r="644" spans="1:5">
      <c r="A644" s="841"/>
      <c r="B644" s="876"/>
      <c r="C644" s="872" t="s">
        <v>52</v>
      </c>
      <c r="D644" s="47" t="s">
        <v>53</v>
      </c>
      <c r="E644" s="77">
        <v>111824</v>
      </c>
    </row>
    <row r="645" spans="1:5">
      <c r="A645" s="841"/>
      <c r="B645" s="876"/>
      <c r="C645" s="872"/>
      <c r="D645" s="47" t="s">
        <v>54</v>
      </c>
      <c r="E645" s="77">
        <v>196096</v>
      </c>
    </row>
    <row r="646" spans="1:5">
      <c r="A646" s="841"/>
      <c r="B646" s="875" t="s">
        <v>85</v>
      </c>
      <c r="C646" s="843" t="s">
        <v>50</v>
      </c>
      <c r="D646" s="47" t="s">
        <v>21</v>
      </c>
      <c r="E646" s="77">
        <v>34909</v>
      </c>
    </row>
    <row r="647" spans="1:5">
      <c r="A647" s="841"/>
      <c r="B647" s="876"/>
      <c r="C647" s="843"/>
      <c r="D647" s="47" t="s">
        <v>22</v>
      </c>
      <c r="E647" s="77">
        <v>43331</v>
      </c>
    </row>
    <row r="648" spans="1:5">
      <c r="A648" s="841"/>
      <c r="B648" s="876"/>
      <c r="C648" s="872" t="s">
        <v>52</v>
      </c>
      <c r="D648" s="47" t="s">
        <v>53</v>
      </c>
      <c r="E648" s="77">
        <v>110889</v>
      </c>
    </row>
    <row r="649" spans="1:5">
      <c r="A649" s="841"/>
      <c r="B649" s="876"/>
      <c r="C649" s="872"/>
      <c r="D649" s="47" t="s">
        <v>54</v>
      </c>
      <c r="E649" s="77">
        <v>195161</v>
      </c>
    </row>
    <row r="650" spans="1:5">
      <c r="A650" s="841"/>
      <c r="B650" s="875" t="s">
        <v>87</v>
      </c>
      <c r="C650" s="843" t="s">
        <v>50</v>
      </c>
      <c r="D650" s="47" t="s">
        <v>21</v>
      </c>
      <c r="E650" s="77">
        <v>34058</v>
      </c>
    </row>
    <row r="651" spans="1:5">
      <c r="A651" s="841"/>
      <c r="B651" s="876"/>
      <c r="C651" s="843"/>
      <c r="D651" s="47" t="s">
        <v>22</v>
      </c>
      <c r="E651" s="77">
        <v>42480</v>
      </c>
    </row>
    <row r="652" spans="1:5">
      <c r="A652" s="841"/>
      <c r="B652" s="876"/>
      <c r="C652" s="872" t="s">
        <v>52</v>
      </c>
      <c r="D652" s="47" t="s">
        <v>53</v>
      </c>
      <c r="E652" s="77">
        <v>110038</v>
      </c>
    </row>
    <row r="653" spans="1:5" ht="19.5" thickBot="1">
      <c r="A653" s="849"/>
      <c r="B653" s="879"/>
      <c r="C653" s="873"/>
      <c r="D653" s="61" t="s">
        <v>54</v>
      </c>
      <c r="E653" s="81">
        <v>194310</v>
      </c>
    </row>
    <row r="654" spans="1:5">
      <c r="A654" s="84"/>
      <c r="B654" s="84"/>
      <c r="C654" s="84"/>
      <c r="D654" s="84"/>
    </row>
  </sheetData>
  <sheetProtection sheet="1" objects="1" scenarios="1"/>
  <mergeCells count="348">
    <mergeCell ref="B650:B653"/>
    <mergeCell ref="C650:C651"/>
    <mergeCell ref="C652:C653"/>
    <mergeCell ref="B642:B645"/>
    <mergeCell ref="C642:C643"/>
    <mergeCell ref="C644:C645"/>
    <mergeCell ref="B646:B649"/>
    <mergeCell ref="C646:C647"/>
    <mergeCell ref="C648:C649"/>
    <mergeCell ref="B634:B637"/>
    <mergeCell ref="C634:C635"/>
    <mergeCell ref="C636:C637"/>
    <mergeCell ref="B638:B641"/>
    <mergeCell ref="C638:C639"/>
    <mergeCell ref="C640:C641"/>
    <mergeCell ref="B626:B629"/>
    <mergeCell ref="C626:C627"/>
    <mergeCell ref="C628:C629"/>
    <mergeCell ref="B630:B633"/>
    <mergeCell ref="C630:C631"/>
    <mergeCell ref="C632:C633"/>
    <mergeCell ref="C620:C621"/>
    <mergeCell ref="B622:B625"/>
    <mergeCell ref="C622:C623"/>
    <mergeCell ref="C624:C625"/>
    <mergeCell ref="B610:B613"/>
    <mergeCell ref="C610:C611"/>
    <mergeCell ref="C612:C613"/>
    <mergeCell ref="B614:B617"/>
    <mergeCell ref="C614:C615"/>
    <mergeCell ref="C616:C617"/>
    <mergeCell ref="C588:C589"/>
    <mergeCell ref="B590:B593"/>
    <mergeCell ref="C590:C591"/>
    <mergeCell ref="C592:C593"/>
    <mergeCell ref="A582:A653"/>
    <mergeCell ref="B582:B585"/>
    <mergeCell ref="C582:C583"/>
    <mergeCell ref="C584:C585"/>
    <mergeCell ref="B586:B589"/>
    <mergeCell ref="C586:C587"/>
    <mergeCell ref="B602:B605"/>
    <mergeCell ref="C602:C603"/>
    <mergeCell ref="C604:C605"/>
    <mergeCell ref="B606:B609"/>
    <mergeCell ref="C606:C607"/>
    <mergeCell ref="C608:C609"/>
    <mergeCell ref="B594:B597"/>
    <mergeCell ref="C594:C595"/>
    <mergeCell ref="C596:C597"/>
    <mergeCell ref="B598:B601"/>
    <mergeCell ref="C598:C599"/>
    <mergeCell ref="C600:C601"/>
    <mergeCell ref="B618:B621"/>
    <mergeCell ref="C618:C619"/>
    <mergeCell ref="C574:C575"/>
    <mergeCell ref="C576:C577"/>
    <mergeCell ref="C578:C579"/>
    <mergeCell ref="C580:C581"/>
    <mergeCell ref="C566:C567"/>
    <mergeCell ref="C568:C569"/>
    <mergeCell ref="C570:C571"/>
    <mergeCell ref="C572:C573"/>
    <mergeCell ref="C558:C559"/>
    <mergeCell ref="C560:C561"/>
    <mergeCell ref="C562:C563"/>
    <mergeCell ref="C564:C565"/>
    <mergeCell ref="C550:C551"/>
    <mergeCell ref="C552:C553"/>
    <mergeCell ref="C554:C555"/>
    <mergeCell ref="C556:C557"/>
    <mergeCell ref="C542:C543"/>
    <mergeCell ref="C544:C545"/>
    <mergeCell ref="C546:C547"/>
    <mergeCell ref="C548:C549"/>
    <mergeCell ref="C534:C535"/>
    <mergeCell ref="C536:C537"/>
    <mergeCell ref="C538:C539"/>
    <mergeCell ref="C540:C541"/>
    <mergeCell ref="C526:C527"/>
    <mergeCell ref="C528:C529"/>
    <mergeCell ref="C530:C531"/>
    <mergeCell ref="C532:C533"/>
    <mergeCell ref="C520:C521"/>
    <mergeCell ref="C522:C523"/>
    <mergeCell ref="C524:C525"/>
    <mergeCell ref="C510:C511"/>
    <mergeCell ref="C512:C513"/>
    <mergeCell ref="C514:C515"/>
    <mergeCell ref="C516:C517"/>
    <mergeCell ref="C518:C519"/>
    <mergeCell ref="C502:C503"/>
    <mergeCell ref="C504:C505"/>
    <mergeCell ref="C506:C507"/>
    <mergeCell ref="C508:C509"/>
    <mergeCell ref="C494:C495"/>
    <mergeCell ref="C496:C497"/>
    <mergeCell ref="C498:C499"/>
    <mergeCell ref="C500:C501"/>
    <mergeCell ref="C486:C487"/>
    <mergeCell ref="C488:C489"/>
    <mergeCell ref="C490:C491"/>
    <mergeCell ref="C492:C493"/>
    <mergeCell ref="C478:C479"/>
    <mergeCell ref="C480:C481"/>
    <mergeCell ref="C482:C483"/>
    <mergeCell ref="C484:C485"/>
    <mergeCell ref="C470:C471"/>
    <mergeCell ref="C472:C473"/>
    <mergeCell ref="C474:C475"/>
    <mergeCell ref="C476:C477"/>
    <mergeCell ref="C462:C463"/>
    <mergeCell ref="C464:C465"/>
    <mergeCell ref="C466:C467"/>
    <mergeCell ref="C468:C469"/>
    <mergeCell ref="C454:C455"/>
    <mergeCell ref="C456:C457"/>
    <mergeCell ref="C458:C459"/>
    <mergeCell ref="C460:C461"/>
    <mergeCell ref="C448:C449"/>
    <mergeCell ref="C450:C451"/>
    <mergeCell ref="C452:C453"/>
    <mergeCell ref="C438:C439"/>
    <mergeCell ref="C440:C441"/>
    <mergeCell ref="C442:C443"/>
    <mergeCell ref="C444:C445"/>
    <mergeCell ref="C446:C447"/>
    <mergeCell ref="C430:C431"/>
    <mergeCell ref="C432:C433"/>
    <mergeCell ref="C434:C435"/>
    <mergeCell ref="C436:C437"/>
    <mergeCell ref="C422:C423"/>
    <mergeCell ref="C424:C425"/>
    <mergeCell ref="C426:C427"/>
    <mergeCell ref="C428:C429"/>
    <mergeCell ref="C414:C415"/>
    <mergeCell ref="C416:C417"/>
    <mergeCell ref="C418:C419"/>
    <mergeCell ref="C420:C421"/>
    <mergeCell ref="C406:C407"/>
    <mergeCell ref="C408:C409"/>
    <mergeCell ref="C410:C411"/>
    <mergeCell ref="C412:C413"/>
    <mergeCell ref="C398:C399"/>
    <mergeCell ref="C400:C401"/>
    <mergeCell ref="C402:C403"/>
    <mergeCell ref="C404:C405"/>
    <mergeCell ref="C390:C391"/>
    <mergeCell ref="C392:C393"/>
    <mergeCell ref="C394:C395"/>
    <mergeCell ref="C396:C397"/>
    <mergeCell ref="C382:C383"/>
    <mergeCell ref="C384:C385"/>
    <mergeCell ref="C386:C387"/>
    <mergeCell ref="C388:C389"/>
    <mergeCell ref="C376:C377"/>
    <mergeCell ref="C378:C379"/>
    <mergeCell ref="C380:C381"/>
    <mergeCell ref="C366:C367"/>
    <mergeCell ref="C368:C369"/>
    <mergeCell ref="C370:C371"/>
    <mergeCell ref="C372:C373"/>
    <mergeCell ref="C374:C375"/>
    <mergeCell ref="C358:C359"/>
    <mergeCell ref="C360:C361"/>
    <mergeCell ref="C362:C363"/>
    <mergeCell ref="C364:C365"/>
    <mergeCell ref="C350:C351"/>
    <mergeCell ref="C352:C353"/>
    <mergeCell ref="C354:C355"/>
    <mergeCell ref="C356:C357"/>
    <mergeCell ref="C342:C343"/>
    <mergeCell ref="C344:C345"/>
    <mergeCell ref="C346:C347"/>
    <mergeCell ref="C348:C349"/>
    <mergeCell ref="C334:C335"/>
    <mergeCell ref="C336:C337"/>
    <mergeCell ref="C338:C339"/>
    <mergeCell ref="C340:C341"/>
    <mergeCell ref="C326:C327"/>
    <mergeCell ref="C328:C329"/>
    <mergeCell ref="C330:C331"/>
    <mergeCell ref="C332:C333"/>
    <mergeCell ref="C318:C319"/>
    <mergeCell ref="C320:C321"/>
    <mergeCell ref="C322:C323"/>
    <mergeCell ref="C324:C325"/>
    <mergeCell ref="C310:C311"/>
    <mergeCell ref="C312:C313"/>
    <mergeCell ref="C314:C315"/>
    <mergeCell ref="C316:C317"/>
    <mergeCell ref="C304:C305"/>
    <mergeCell ref="C306:C307"/>
    <mergeCell ref="C308:C309"/>
    <mergeCell ref="C294:C295"/>
    <mergeCell ref="C296:C297"/>
    <mergeCell ref="C298:C299"/>
    <mergeCell ref="C300:C301"/>
    <mergeCell ref="C302:C303"/>
    <mergeCell ref="C286:C287"/>
    <mergeCell ref="C288:C289"/>
    <mergeCell ref="C290:C291"/>
    <mergeCell ref="C292:C293"/>
    <mergeCell ref="C278:C279"/>
    <mergeCell ref="C280:C281"/>
    <mergeCell ref="C282:C283"/>
    <mergeCell ref="C284:C285"/>
    <mergeCell ref="C270:C271"/>
    <mergeCell ref="C272:C273"/>
    <mergeCell ref="C274:C275"/>
    <mergeCell ref="C276:C277"/>
    <mergeCell ref="C262:C263"/>
    <mergeCell ref="C264:C265"/>
    <mergeCell ref="C266:C267"/>
    <mergeCell ref="C268:C269"/>
    <mergeCell ref="C254:C255"/>
    <mergeCell ref="C256:C257"/>
    <mergeCell ref="C258:C259"/>
    <mergeCell ref="C260:C261"/>
    <mergeCell ref="C246:C247"/>
    <mergeCell ref="C248:C249"/>
    <mergeCell ref="C250:C251"/>
    <mergeCell ref="C252:C253"/>
    <mergeCell ref="C238:C239"/>
    <mergeCell ref="C240:C241"/>
    <mergeCell ref="C242:C243"/>
    <mergeCell ref="C244:C245"/>
    <mergeCell ref="C232:C233"/>
    <mergeCell ref="C234:C235"/>
    <mergeCell ref="C236:C237"/>
    <mergeCell ref="C222:C223"/>
    <mergeCell ref="C224:C225"/>
    <mergeCell ref="C226:C227"/>
    <mergeCell ref="C228:C229"/>
    <mergeCell ref="C230:C231"/>
    <mergeCell ref="C214:C215"/>
    <mergeCell ref="C216:C217"/>
    <mergeCell ref="C218:C219"/>
    <mergeCell ref="C220:C221"/>
    <mergeCell ref="C206:C207"/>
    <mergeCell ref="C208:C209"/>
    <mergeCell ref="C210:C211"/>
    <mergeCell ref="C212:C213"/>
    <mergeCell ref="C198:C199"/>
    <mergeCell ref="C200:C201"/>
    <mergeCell ref="C202:C203"/>
    <mergeCell ref="C204:C205"/>
    <mergeCell ref="C190:C191"/>
    <mergeCell ref="C192:C193"/>
    <mergeCell ref="C194:C195"/>
    <mergeCell ref="C196:C197"/>
    <mergeCell ref="C182:C183"/>
    <mergeCell ref="C184:C185"/>
    <mergeCell ref="C186:C187"/>
    <mergeCell ref="C188:C189"/>
    <mergeCell ref="C174:C175"/>
    <mergeCell ref="C176:C177"/>
    <mergeCell ref="C178:C179"/>
    <mergeCell ref="C180:C181"/>
    <mergeCell ref="C166:C167"/>
    <mergeCell ref="C168:C169"/>
    <mergeCell ref="C170:C171"/>
    <mergeCell ref="C172:C173"/>
    <mergeCell ref="C160:C161"/>
    <mergeCell ref="C162:C163"/>
    <mergeCell ref="C164:C165"/>
    <mergeCell ref="C150:C151"/>
    <mergeCell ref="C152:C153"/>
    <mergeCell ref="C154:C155"/>
    <mergeCell ref="C156:C157"/>
    <mergeCell ref="C158:C159"/>
    <mergeCell ref="C142:C143"/>
    <mergeCell ref="C144:C145"/>
    <mergeCell ref="C146:C147"/>
    <mergeCell ref="C148:C149"/>
    <mergeCell ref="C134:C135"/>
    <mergeCell ref="C136:C137"/>
    <mergeCell ref="C138:C139"/>
    <mergeCell ref="C140:C141"/>
    <mergeCell ref="C126:C127"/>
    <mergeCell ref="C128:C129"/>
    <mergeCell ref="C130:C131"/>
    <mergeCell ref="C132:C133"/>
    <mergeCell ref="C118:C119"/>
    <mergeCell ref="C120:C121"/>
    <mergeCell ref="C122:C123"/>
    <mergeCell ref="C124:C125"/>
    <mergeCell ref="C110:C111"/>
    <mergeCell ref="C112:C113"/>
    <mergeCell ref="C114:C115"/>
    <mergeCell ref="C116:C117"/>
    <mergeCell ref="C102:C103"/>
    <mergeCell ref="C104:C105"/>
    <mergeCell ref="C106:C107"/>
    <mergeCell ref="C108:C109"/>
    <mergeCell ref="C94:C95"/>
    <mergeCell ref="C96:C97"/>
    <mergeCell ref="C98:C99"/>
    <mergeCell ref="C100:C101"/>
    <mergeCell ref="C88:C89"/>
    <mergeCell ref="C90:C91"/>
    <mergeCell ref="C92:C93"/>
    <mergeCell ref="C78:C79"/>
    <mergeCell ref="C80:C81"/>
    <mergeCell ref="C82:C83"/>
    <mergeCell ref="C84:C85"/>
    <mergeCell ref="C86:C87"/>
    <mergeCell ref="C70:C71"/>
    <mergeCell ref="C72:C73"/>
    <mergeCell ref="C74:C75"/>
    <mergeCell ref="C76:C77"/>
    <mergeCell ref="C62:C63"/>
    <mergeCell ref="C64:C65"/>
    <mergeCell ref="C66:C67"/>
    <mergeCell ref="C68:C69"/>
    <mergeCell ref="C54:C55"/>
    <mergeCell ref="C56:C57"/>
    <mergeCell ref="C58:C59"/>
    <mergeCell ref="C60:C61"/>
    <mergeCell ref="C48:C49"/>
    <mergeCell ref="C50:C51"/>
    <mergeCell ref="C52:C53"/>
    <mergeCell ref="C38:C39"/>
    <mergeCell ref="C40:C41"/>
    <mergeCell ref="C42:C43"/>
    <mergeCell ref="C44:C45"/>
    <mergeCell ref="C30:C31"/>
    <mergeCell ref="C32:C33"/>
    <mergeCell ref="C34:C35"/>
    <mergeCell ref="C36:C37"/>
    <mergeCell ref="C24:C25"/>
    <mergeCell ref="C26:C27"/>
    <mergeCell ref="C28:C29"/>
    <mergeCell ref="C12:C13"/>
    <mergeCell ref="C14:C15"/>
    <mergeCell ref="C16:C17"/>
    <mergeCell ref="C18:C19"/>
    <mergeCell ref="C20:C21"/>
    <mergeCell ref="C46:C47"/>
    <mergeCell ref="C6:C7"/>
    <mergeCell ref="C8:C9"/>
    <mergeCell ref="C10:C11"/>
    <mergeCell ref="A1:A4"/>
    <mergeCell ref="B1:B4"/>
    <mergeCell ref="C1:C4"/>
    <mergeCell ref="D1:D4"/>
    <mergeCell ref="E1:E4"/>
    <mergeCell ref="C22:C23"/>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E95A-9D0F-4C74-B702-2D7F1C3D4418}">
  <dimension ref="A1:AM583"/>
  <sheetViews>
    <sheetView topLeftCell="A28" zoomScale="50" zoomScaleNormal="50" workbookViewId="0">
      <selection activeCell="V584" sqref="V584"/>
    </sheetView>
  </sheetViews>
  <sheetFormatPr defaultRowHeight="18.75"/>
  <sheetData>
    <row r="1" spans="1:39">
      <c r="A1" s="399" t="s">
        <v>146</v>
      </c>
      <c r="B1" s="84"/>
      <c r="C1" s="84"/>
      <c r="D1" s="84"/>
      <c r="E1" s="84"/>
      <c r="F1" s="84"/>
      <c r="G1" s="84"/>
      <c r="H1" s="84"/>
      <c r="I1" s="84"/>
      <c r="J1" s="84"/>
      <c r="K1" s="84"/>
      <c r="L1" s="84"/>
      <c r="M1" s="84"/>
      <c r="N1" s="84"/>
      <c r="O1" s="84"/>
      <c r="P1" s="84"/>
      <c r="Q1" s="84"/>
      <c r="R1" s="84"/>
      <c r="S1" s="84"/>
      <c r="T1" s="84"/>
      <c r="U1" s="84"/>
      <c r="V1" s="84"/>
      <c r="W1" s="84"/>
    </row>
    <row r="3" spans="1:39">
      <c r="A3" s="843" t="s">
        <v>147</v>
      </c>
      <c r="B3" s="843" t="s">
        <v>10</v>
      </c>
      <c r="C3" s="843" t="s">
        <v>11</v>
      </c>
      <c r="D3" s="843" t="s">
        <v>12</v>
      </c>
      <c r="E3" s="856" t="s">
        <v>128</v>
      </c>
      <c r="F3" s="857"/>
      <c r="G3" s="857"/>
      <c r="H3" s="857"/>
      <c r="I3" s="857"/>
      <c r="J3" s="857"/>
      <c r="K3" s="857"/>
      <c r="L3" s="857"/>
      <c r="M3" s="857"/>
      <c r="N3" s="857"/>
      <c r="O3" s="857"/>
      <c r="P3" s="857"/>
      <c r="Q3" s="857"/>
      <c r="R3" s="857"/>
      <c r="S3" s="857"/>
      <c r="T3" s="857"/>
      <c r="U3" s="857"/>
      <c r="V3" s="858"/>
      <c r="W3" s="84"/>
    </row>
    <row r="4" spans="1:39">
      <c r="A4" s="843"/>
      <c r="B4" s="843"/>
      <c r="C4" s="843"/>
      <c r="D4" s="843"/>
      <c r="E4" s="906" t="s">
        <v>148</v>
      </c>
      <c r="F4" s="900" t="s">
        <v>55</v>
      </c>
      <c r="G4" s="900" t="s">
        <v>57</v>
      </c>
      <c r="H4" s="900" t="s">
        <v>59</v>
      </c>
      <c r="I4" s="900" t="s">
        <v>61</v>
      </c>
      <c r="J4" s="900" t="s">
        <v>63</v>
      </c>
      <c r="K4" s="900" t="s">
        <v>65</v>
      </c>
      <c r="L4" s="900" t="s">
        <v>67</v>
      </c>
      <c r="M4" s="900" t="s">
        <v>69</v>
      </c>
      <c r="N4" s="900" t="s">
        <v>71</v>
      </c>
      <c r="O4" s="900" t="s">
        <v>73</v>
      </c>
      <c r="P4" s="900" t="s">
        <v>75</v>
      </c>
      <c r="Q4" s="900" t="s">
        <v>77</v>
      </c>
      <c r="R4" s="900" t="s">
        <v>79</v>
      </c>
      <c r="S4" s="900" t="s">
        <v>81</v>
      </c>
      <c r="T4" s="900" t="s">
        <v>83</v>
      </c>
      <c r="U4" s="900" t="s">
        <v>85</v>
      </c>
      <c r="V4" s="903" t="s">
        <v>88</v>
      </c>
      <c r="W4" s="900" t="s">
        <v>55</v>
      </c>
      <c r="X4" s="900" t="s">
        <v>57</v>
      </c>
      <c r="Y4" s="900" t="s">
        <v>59</v>
      </c>
      <c r="Z4" s="900" t="s">
        <v>61</v>
      </c>
      <c r="AA4" s="900" t="s">
        <v>63</v>
      </c>
      <c r="AB4" s="900" t="s">
        <v>65</v>
      </c>
      <c r="AC4" s="900" t="s">
        <v>67</v>
      </c>
      <c r="AD4" s="900" t="s">
        <v>69</v>
      </c>
      <c r="AE4" s="900" t="s">
        <v>71</v>
      </c>
      <c r="AF4" s="900" t="s">
        <v>73</v>
      </c>
      <c r="AG4" s="900" t="s">
        <v>75</v>
      </c>
      <c r="AH4" s="900" t="s">
        <v>77</v>
      </c>
      <c r="AI4" s="900" t="s">
        <v>79</v>
      </c>
      <c r="AJ4" s="900" t="s">
        <v>81</v>
      </c>
      <c r="AK4" s="900" t="s">
        <v>83</v>
      </c>
      <c r="AL4" s="900" t="s">
        <v>85</v>
      </c>
      <c r="AM4" s="903" t="s">
        <v>88</v>
      </c>
    </row>
    <row r="5" spans="1:39">
      <c r="A5" s="843"/>
      <c r="B5" s="843"/>
      <c r="C5" s="843"/>
      <c r="D5" s="843"/>
      <c r="E5" s="907"/>
      <c r="F5" s="901"/>
      <c r="G5" s="901"/>
      <c r="H5" s="901"/>
      <c r="I5" s="901"/>
      <c r="J5" s="901"/>
      <c r="K5" s="901"/>
      <c r="L5" s="901"/>
      <c r="M5" s="901"/>
      <c r="N5" s="901"/>
      <c r="O5" s="901"/>
      <c r="P5" s="901"/>
      <c r="Q5" s="901"/>
      <c r="R5" s="901"/>
      <c r="S5" s="901"/>
      <c r="T5" s="901"/>
      <c r="U5" s="901"/>
      <c r="V5" s="904"/>
      <c r="W5" s="901"/>
      <c r="X5" s="901"/>
      <c r="Y5" s="901"/>
      <c r="Z5" s="901"/>
      <c r="AA5" s="901"/>
      <c r="AB5" s="901"/>
      <c r="AC5" s="901"/>
      <c r="AD5" s="901"/>
      <c r="AE5" s="901"/>
      <c r="AF5" s="901"/>
      <c r="AG5" s="901"/>
      <c r="AH5" s="901"/>
      <c r="AI5" s="901"/>
      <c r="AJ5" s="901"/>
      <c r="AK5" s="901"/>
      <c r="AL5" s="901"/>
      <c r="AM5" s="904"/>
    </row>
    <row r="6" spans="1:39">
      <c r="A6" s="847"/>
      <c r="B6" s="847"/>
      <c r="C6" s="847"/>
      <c r="D6" s="847"/>
      <c r="E6" s="908"/>
      <c r="F6" s="902"/>
      <c r="G6" s="902"/>
      <c r="H6" s="902"/>
      <c r="I6" s="902"/>
      <c r="J6" s="902"/>
      <c r="K6" s="902"/>
      <c r="L6" s="902"/>
      <c r="M6" s="902"/>
      <c r="N6" s="902"/>
      <c r="O6" s="902"/>
      <c r="P6" s="902"/>
      <c r="Q6" s="902"/>
      <c r="R6" s="902"/>
      <c r="S6" s="902"/>
      <c r="T6" s="902"/>
      <c r="U6" s="902"/>
      <c r="V6" s="905"/>
      <c r="W6" s="902"/>
      <c r="X6" s="902"/>
      <c r="Y6" s="902"/>
      <c r="Z6" s="902"/>
      <c r="AA6" s="902"/>
      <c r="AB6" s="902"/>
      <c r="AC6" s="902"/>
      <c r="AD6" s="902"/>
      <c r="AE6" s="902"/>
      <c r="AF6" s="902"/>
      <c r="AG6" s="902"/>
      <c r="AH6" s="902"/>
      <c r="AI6" s="902"/>
      <c r="AJ6" s="902"/>
      <c r="AK6" s="902"/>
      <c r="AL6" s="902"/>
      <c r="AM6" s="905"/>
    </row>
    <row r="7" spans="1:39">
      <c r="A7" s="401"/>
      <c r="B7" s="402"/>
      <c r="C7" s="402"/>
      <c r="D7" s="402"/>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row>
    <row r="8" spans="1:39">
      <c r="A8" s="847" t="s">
        <v>18</v>
      </c>
      <c r="B8" s="913" t="s">
        <v>49</v>
      </c>
      <c r="C8" s="847" t="s">
        <v>50</v>
      </c>
      <c r="D8" s="403" t="s">
        <v>21</v>
      </c>
      <c r="E8" s="889">
        <v>1</v>
      </c>
      <c r="F8" s="896">
        <v>0.61</v>
      </c>
      <c r="G8" s="896">
        <v>0.48</v>
      </c>
      <c r="H8" s="896">
        <v>0.42</v>
      </c>
      <c r="I8" s="896">
        <v>0.4</v>
      </c>
      <c r="J8" s="896">
        <v>0.37</v>
      </c>
      <c r="K8" s="896">
        <v>0.35</v>
      </c>
      <c r="L8" s="896">
        <v>0.33</v>
      </c>
      <c r="M8" s="896">
        <v>0.32</v>
      </c>
      <c r="N8" s="896">
        <v>0.28999999999999998</v>
      </c>
      <c r="O8" s="896">
        <v>0.28999999999999998</v>
      </c>
      <c r="P8" s="896">
        <v>0.28000000000000003</v>
      </c>
      <c r="Q8" s="896">
        <v>0.27</v>
      </c>
      <c r="R8" s="896">
        <v>0.27</v>
      </c>
      <c r="S8" s="896">
        <v>0.27</v>
      </c>
      <c r="T8" s="896">
        <v>0.26</v>
      </c>
      <c r="U8" s="896">
        <v>0.26</v>
      </c>
      <c r="V8" s="893">
        <v>0.26</v>
      </c>
      <c r="W8" s="896" t="str">
        <f>IF(F8=F8,"〇","✕")</f>
        <v>〇</v>
      </c>
      <c r="X8" s="896" t="str">
        <f t="shared" ref="X8:AM8" si="0">IF(G8=G8,"〇","✕")</f>
        <v>〇</v>
      </c>
      <c r="Y8" s="896" t="str">
        <f t="shared" si="0"/>
        <v>〇</v>
      </c>
      <c r="Z8" s="896" t="str">
        <f t="shared" si="0"/>
        <v>〇</v>
      </c>
      <c r="AA8" s="896" t="str">
        <f t="shared" si="0"/>
        <v>〇</v>
      </c>
      <c r="AB8" s="896" t="str">
        <f t="shared" si="0"/>
        <v>〇</v>
      </c>
      <c r="AC8" s="896" t="str">
        <f t="shared" si="0"/>
        <v>〇</v>
      </c>
      <c r="AD8" s="896" t="str">
        <f t="shared" si="0"/>
        <v>〇</v>
      </c>
      <c r="AE8" s="896" t="str">
        <f t="shared" si="0"/>
        <v>〇</v>
      </c>
      <c r="AF8" s="896" t="str">
        <f t="shared" si="0"/>
        <v>〇</v>
      </c>
      <c r="AG8" s="896" t="str">
        <f t="shared" si="0"/>
        <v>〇</v>
      </c>
      <c r="AH8" s="896" t="str">
        <f t="shared" si="0"/>
        <v>〇</v>
      </c>
      <c r="AI8" s="896" t="str">
        <f t="shared" si="0"/>
        <v>〇</v>
      </c>
      <c r="AJ8" s="896" t="str">
        <f t="shared" si="0"/>
        <v>〇</v>
      </c>
      <c r="AK8" s="896" t="str">
        <f t="shared" si="0"/>
        <v>〇</v>
      </c>
      <c r="AL8" s="896" t="str">
        <f t="shared" si="0"/>
        <v>〇</v>
      </c>
      <c r="AM8" s="896" t="str">
        <f t="shared" si="0"/>
        <v>〇</v>
      </c>
    </row>
    <row r="9" spans="1:39">
      <c r="A9" s="871"/>
      <c r="B9" s="912"/>
      <c r="C9" s="921"/>
      <c r="D9" s="405" t="s">
        <v>22</v>
      </c>
      <c r="E9" s="890"/>
      <c r="F9" s="897"/>
      <c r="G9" s="897"/>
      <c r="H9" s="897"/>
      <c r="I9" s="897"/>
      <c r="J9" s="897"/>
      <c r="K9" s="897"/>
      <c r="L9" s="897"/>
      <c r="M9" s="897"/>
      <c r="N9" s="897"/>
      <c r="O9" s="897"/>
      <c r="P9" s="897"/>
      <c r="Q9" s="897"/>
      <c r="R9" s="897"/>
      <c r="S9" s="897"/>
      <c r="T9" s="897"/>
      <c r="U9" s="897"/>
      <c r="V9" s="894"/>
      <c r="W9" s="897"/>
      <c r="X9" s="897"/>
      <c r="Y9" s="897"/>
      <c r="Z9" s="897"/>
      <c r="AA9" s="897"/>
      <c r="AB9" s="897"/>
      <c r="AC9" s="897"/>
      <c r="AD9" s="897"/>
      <c r="AE9" s="897"/>
      <c r="AF9" s="897"/>
      <c r="AG9" s="897"/>
      <c r="AH9" s="897"/>
      <c r="AI9" s="897"/>
      <c r="AJ9" s="897"/>
      <c r="AK9" s="897"/>
      <c r="AL9" s="897"/>
      <c r="AM9" s="897"/>
    </row>
    <row r="10" spans="1:39">
      <c r="A10" s="871"/>
      <c r="B10" s="912"/>
      <c r="C10" s="922" t="s">
        <v>52</v>
      </c>
      <c r="D10" s="405" t="s">
        <v>53</v>
      </c>
      <c r="E10" s="890"/>
      <c r="F10" s="897"/>
      <c r="G10" s="897"/>
      <c r="H10" s="897"/>
      <c r="I10" s="897"/>
      <c r="J10" s="897"/>
      <c r="K10" s="897"/>
      <c r="L10" s="897"/>
      <c r="M10" s="897"/>
      <c r="N10" s="897"/>
      <c r="O10" s="897"/>
      <c r="P10" s="897"/>
      <c r="Q10" s="897"/>
      <c r="R10" s="897"/>
      <c r="S10" s="897"/>
      <c r="T10" s="897"/>
      <c r="U10" s="897"/>
      <c r="V10" s="894"/>
      <c r="W10" s="897"/>
      <c r="X10" s="897"/>
      <c r="Y10" s="897"/>
      <c r="Z10" s="897"/>
      <c r="AA10" s="897"/>
      <c r="AB10" s="897"/>
      <c r="AC10" s="897"/>
      <c r="AD10" s="897"/>
      <c r="AE10" s="897"/>
      <c r="AF10" s="897"/>
      <c r="AG10" s="897"/>
      <c r="AH10" s="897"/>
      <c r="AI10" s="897"/>
      <c r="AJ10" s="897"/>
      <c r="AK10" s="897"/>
      <c r="AL10" s="897"/>
      <c r="AM10" s="897"/>
    </row>
    <row r="11" spans="1:39">
      <c r="A11" s="871"/>
      <c r="B11" s="912"/>
      <c r="C11" s="923"/>
      <c r="D11" s="404" t="s">
        <v>54</v>
      </c>
      <c r="E11" s="891"/>
      <c r="F11" s="898"/>
      <c r="G11" s="898"/>
      <c r="H11" s="898"/>
      <c r="I11" s="898"/>
      <c r="J11" s="898"/>
      <c r="K11" s="898"/>
      <c r="L11" s="898"/>
      <c r="M11" s="898"/>
      <c r="N11" s="898"/>
      <c r="O11" s="898"/>
      <c r="P11" s="898"/>
      <c r="Q11" s="898"/>
      <c r="R11" s="898"/>
      <c r="S11" s="898"/>
      <c r="T11" s="898"/>
      <c r="U11" s="898"/>
      <c r="V11" s="895"/>
      <c r="W11" s="898"/>
      <c r="X11" s="898"/>
      <c r="Y11" s="898"/>
      <c r="Z11" s="898"/>
      <c r="AA11" s="898"/>
      <c r="AB11" s="898"/>
      <c r="AC11" s="898"/>
      <c r="AD11" s="898"/>
      <c r="AE11" s="898"/>
      <c r="AF11" s="898"/>
      <c r="AG11" s="898"/>
      <c r="AH11" s="898"/>
      <c r="AI11" s="898"/>
      <c r="AJ11" s="898"/>
      <c r="AK11" s="898"/>
      <c r="AL11" s="898"/>
      <c r="AM11" s="898"/>
    </row>
    <row r="12" spans="1:39">
      <c r="A12" s="871"/>
      <c r="B12" s="913" t="s">
        <v>55</v>
      </c>
      <c r="C12" s="847" t="s">
        <v>50</v>
      </c>
      <c r="D12" s="403" t="s">
        <v>21</v>
      </c>
      <c r="E12" s="899">
        <v>1</v>
      </c>
      <c r="F12" s="892">
        <v>1</v>
      </c>
      <c r="G12" s="896">
        <v>0.79</v>
      </c>
      <c r="H12" s="896">
        <v>0.69</v>
      </c>
      <c r="I12" s="896">
        <v>0.66</v>
      </c>
      <c r="J12" s="896">
        <v>0.61</v>
      </c>
      <c r="K12" s="896">
        <v>0.56999999999999995</v>
      </c>
      <c r="L12" s="896">
        <v>0.54</v>
      </c>
      <c r="M12" s="896">
        <v>0.52</v>
      </c>
      <c r="N12" s="896">
        <v>0.48</v>
      </c>
      <c r="O12" s="896">
        <v>0.47</v>
      </c>
      <c r="P12" s="896">
        <v>0.46</v>
      </c>
      <c r="Q12" s="896">
        <v>0.45</v>
      </c>
      <c r="R12" s="896">
        <v>0.44</v>
      </c>
      <c r="S12" s="896">
        <v>0.44</v>
      </c>
      <c r="T12" s="896">
        <v>0.43</v>
      </c>
      <c r="U12" s="896">
        <v>0.43</v>
      </c>
      <c r="V12" s="893">
        <v>0.42</v>
      </c>
      <c r="W12" s="896" t="str">
        <f>IF(F12=F12,"〇","✕")</f>
        <v>〇</v>
      </c>
      <c r="X12" s="896" t="str">
        <f t="shared" ref="X12" si="1">IF(G12=G12,"〇","✕")</f>
        <v>〇</v>
      </c>
      <c r="Y12" s="896" t="str">
        <f t="shared" ref="Y12" si="2">IF(H12=H12,"〇","✕")</f>
        <v>〇</v>
      </c>
      <c r="Z12" s="896" t="str">
        <f t="shared" ref="Z12" si="3">IF(I12=I12,"〇","✕")</f>
        <v>〇</v>
      </c>
      <c r="AA12" s="896" t="str">
        <f t="shared" ref="AA12" si="4">IF(J12=J12,"〇","✕")</f>
        <v>〇</v>
      </c>
      <c r="AB12" s="896" t="str">
        <f t="shared" ref="AB12" si="5">IF(K12=K12,"〇","✕")</f>
        <v>〇</v>
      </c>
      <c r="AC12" s="896" t="str">
        <f t="shared" ref="AC12" si="6">IF(L12=L12,"〇","✕")</f>
        <v>〇</v>
      </c>
      <c r="AD12" s="896" t="str">
        <f t="shared" ref="AD12" si="7">IF(M12=M12,"〇","✕")</f>
        <v>〇</v>
      </c>
      <c r="AE12" s="896" t="str">
        <f t="shared" ref="AE12" si="8">IF(N12=N12,"〇","✕")</f>
        <v>〇</v>
      </c>
      <c r="AF12" s="896" t="str">
        <f t="shared" ref="AF12" si="9">IF(O12=O12,"〇","✕")</f>
        <v>〇</v>
      </c>
      <c r="AG12" s="896" t="str">
        <f t="shared" ref="AG12" si="10">IF(P12=P12,"〇","✕")</f>
        <v>〇</v>
      </c>
      <c r="AH12" s="896" t="str">
        <f t="shared" ref="AH12" si="11">IF(Q12=Q12,"〇","✕")</f>
        <v>〇</v>
      </c>
      <c r="AI12" s="896" t="str">
        <f t="shared" ref="AI12" si="12">IF(R12=R12,"〇","✕")</f>
        <v>〇</v>
      </c>
      <c r="AJ12" s="896" t="str">
        <f t="shared" ref="AJ12" si="13">IF(S12=S12,"〇","✕")</f>
        <v>〇</v>
      </c>
      <c r="AK12" s="896" t="str">
        <f t="shared" ref="AK12" si="14">IF(T12=T12,"〇","✕")</f>
        <v>〇</v>
      </c>
      <c r="AL12" s="896" t="str">
        <f t="shared" ref="AL12" si="15">IF(U12=U12,"〇","✕")</f>
        <v>〇</v>
      </c>
      <c r="AM12" s="896" t="str">
        <f t="shared" ref="AM12" si="16">IF(V12=V12,"〇","✕")</f>
        <v>〇</v>
      </c>
    </row>
    <row r="13" spans="1:39">
      <c r="A13" s="871"/>
      <c r="B13" s="912"/>
      <c r="C13" s="921"/>
      <c r="D13" s="405" t="s">
        <v>22</v>
      </c>
      <c r="E13" s="899"/>
      <c r="F13" s="892"/>
      <c r="G13" s="897"/>
      <c r="H13" s="897"/>
      <c r="I13" s="897"/>
      <c r="J13" s="897"/>
      <c r="K13" s="897"/>
      <c r="L13" s="897"/>
      <c r="M13" s="897"/>
      <c r="N13" s="897"/>
      <c r="O13" s="897"/>
      <c r="P13" s="897"/>
      <c r="Q13" s="897"/>
      <c r="R13" s="897"/>
      <c r="S13" s="897"/>
      <c r="T13" s="897"/>
      <c r="U13" s="897"/>
      <c r="V13" s="894"/>
      <c r="W13" s="897"/>
      <c r="X13" s="897"/>
      <c r="Y13" s="897"/>
      <c r="Z13" s="897"/>
      <c r="AA13" s="897"/>
      <c r="AB13" s="897"/>
      <c r="AC13" s="897"/>
      <c r="AD13" s="897"/>
      <c r="AE13" s="897"/>
      <c r="AF13" s="897"/>
      <c r="AG13" s="897"/>
      <c r="AH13" s="897"/>
      <c r="AI13" s="897"/>
      <c r="AJ13" s="897"/>
      <c r="AK13" s="897"/>
      <c r="AL13" s="897"/>
      <c r="AM13" s="897"/>
    </row>
    <row r="14" spans="1:39">
      <c r="A14" s="871"/>
      <c r="B14" s="912"/>
      <c r="C14" s="922" t="s">
        <v>52</v>
      </c>
      <c r="D14" s="405" t="s">
        <v>53</v>
      </c>
      <c r="E14" s="899"/>
      <c r="F14" s="892"/>
      <c r="G14" s="897"/>
      <c r="H14" s="897"/>
      <c r="I14" s="897"/>
      <c r="J14" s="897"/>
      <c r="K14" s="897"/>
      <c r="L14" s="897"/>
      <c r="M14" s="897"/>
      <c r="N14" s="897"/>
      <c r="O14" s="897"/>
      <c r="P14" s="897"/>
      <c r="Q14" s="897"/>
      <c r="R14" s="897"/>
      <c r="S14" s="897"/>
      <c r="T14" s="897"/>
      <c r="U14" s="897"/>
      <c r="V14" s="894"/>
      <c r="W14" s="897"/>
      <c r="X14" s="897"/>
      <c r="Y14" s="897"/>
      <c r="Z14" s="897"/>
      <c r="AA14" s="897"/>
      <c r="AB14" s="897"/>
      <c r="AC14" s="897"/>
      <c r="AD14" s="897"/>
      <c r="AE14" s="897"/>
      <c r="AF14" s="897"/>
      <c r="AG14" s="897"/>
      <c r="AH14" s="897"/>
      <c r="AI14" s="897"/>
      <c r="AJ14" s="897"/>
      <c r="AK14" s="897"/>
      <c r="AL14" s="897"/>
      <c r="AM14" s="897"/>
    </row>
    <row r="15" spans="1:39">
      <c r="A15" s="871"/>
      <c r="B15" s="912"/>
      <c r="C15" s="923"/>
      <c r="D15" s="404" t="s">
        <v>54</v>
      </c>
      <c r="E15" s="899"/>
      <c r="F15" s="892"/>
      <c r="G15" s="898"/>
      <c r="H15" s="898"/>
      <c r="I15" s="898"/>
      <c r="J15" s="898"/>
      <c r="K15" s="898"/>
      <c r="L15" s="898"/>
      <c r="M15" s="898"/>
      <c r="N15" s="898"/>
      <c r="O15" s="898"/>
      <c r="P15" s="898"/>
      <c r="Q15" s="898"/>
      <c r="R15" s="898"/>
      <c r="S15" s="898"/>
      <c r="T15" s="898"/>
      <c r="U15" s="898"/>
      <c r="V15" s="895"/>
      <c r="W15" s="898"/>
      <c r="X15" s="898"/>
      <c r="Y15" s="898"/>
      <c r="Z15" s="898"/>
      <c r="AA15" s="898"/>
      <c r="AB15" s="898"/>
      <c r="AC15" s="898"/>
      <c r="AD15" s="898"/>
      <c r="AE15" s="898"/>
      <c r="AF15" s="898"/>
      <c r="AG15" s="898"/>
      <c r="AH15" s="898"/>
      <c r="AI15" s="898"/>
      <c r="AJ15" s="898"/>
      <c r="AK15" s="898"/>
      <c r="AL15" s="898"/>
      <c r="AM15" s="898"/>
    </row>
    <row r="16" spans="1:39">
      <c r="A16" s="871"/>
      <c r="B16" s="913" t="s">
        <v>57</v>
      </c>
      <c r="C16" s="864" t="s">
        <v>50</v>
      </c>
      <c r="D16" s="403" t="s">
        <v>21</v>
      </c>
      <c r="E16" s="899">
        <v>1</v>
      </c>
      <c r="F16" s="892">
        <v>1</v>
      </c>
      <c r="G16" s="892">
        <v>1</v>
      </c>
      <c r="H16" s="896">
        <v>0.87</v>
      </c>
      <c r="I16" s="896">
        <v>0.84</v>
      </c>
      <c r="J16" s="896">
        <v>0.77</v>
      </c>
      <c r="K16" s="896">
        <v>0.72</v>
      </c>
      <c r="L16" s="896">
        <v>0.69</v>
      </c>
      <c r="M16" s="896">
        <v>0.66</v>
      </c>
      <c r="N16" s="896">
        <v>0.61</v>
      </c>
      <c r="O16" s="896">
        <v>0.59</v>
      </c>
      <c r="P16" s="896">
        <v>0.57999999999999996</v>
      </c>
      <c r="Q16" s="896">
        <v>0.56999999999999995</v>
      </c>
      <c r="R16" s="896">
        <v>0.56000000000000005</v>
      </c>
      <c r="S16" s="896">
        <v>0.55000000000000004</v>
      </c>
      <c r="T16" s="896">
        <v>0.55000000000000004</v>
      </c>
      <c r="U16" s="896">
        <v>0.54</v>
      </c>
      <c r="V16" s="893">
        <v>0.54</v>
      </c>
      <c r="W16" s="896" t="str">
        <f>IF(F16=F16,"〇","✕")</f>
        <v>〇</v>
      </c>
      <c r="X16" s="896" t="str">
        <f t="shared" ref="X16" si="17">IF(G16=G16,"〇","✕")</f>
        <v>〇</v>
      </c>
      <c r="Y16" s="896" t="str">
        <f t="shared" ref="Y16" si="18">IF(H16=H16,"〇","✕")</f>
        <v>〇</v>
      </c>
      <c r="Z16" s="896" t="str">
        <f t="shared" ref="Z16" si="19">IF(I16=I16,"〇","✕")</f>
        <v>〇</v>
      </c>
      <c r="AA16" s="896" t="str">
        <f t="shared" ref="AA16" si="20">IF(J16=J16,"〇","✕")</f>
        <v>〇</v>
      </c>
      <c r="AB16" s="896" t="str">
        <f t="shared" ref="AB16" si="21">IF(K16=K16,"〇","✕")</f>
        <v>〇</v>
      </c>
      <c r="AC16" s="896" t="str">
        <f t="shared" ref="AC16" si="22">IF(L16=L16,"〇","✕")</f>
        <v>〇</v>
      </c>
      <c r="AD16" s="896" t="str">
        <f t="shared" ref="AD16" si="23">IF(M16=M16,"〇","✕")</f>
        <v>〇</v>
      </c>
      <c r="AE16" s="896" t="str">
        <f t="shared" ref="AE16" si="24">IF(N16=N16,"〇","✕")</f>
        <v>〇</v>
      </c>
      <c r="AF16" s="896" t="str">
        <f t="shared" ref="AF16" si="25">IF(O16=O16,"〇","✕")</f>
        <v>〇</v>
      </c>
      <c r="AG16" s="896" t="str">
        <f t="shared" ref="AG16" si="26">IF(P16=P16,"〇","✕")</f>
        <v>〇</v>
      </c>
      <c r="AH16" s="896" t="str">
        <f t="shared" ref="AH16" si="27">IF(Q16=Q16,"〇","✕")</f>
        <v>〇</v>
      </c>
      <c r="AI16" s="896" t="str">
        <f t="shared" ref="AI16" si="28">IF(R16=R16,"〇","✕")</f>
        <v>〇</v>
      </c>
      <c r="AJ16" s="896" t="str">
        <f t="shared" ref="AJ16" si="29">IF(S16=S16,"〇","✕")</f>
        <v>〇</v>
      </c>
      <c r="AK16" s="896" t="str">
        <f t="shared" ref="AK16" si="30">IF(T16=T16,"〇","✕")</f>
        <v>〇</v>
      </c>
      <c r="AL16" s="896" t="str">
        <f t="shared" ref="AL16" si="31">IF(U16=U16,"〇","✕")</f>
        <v>〇</v>
      </c>
      <c r="AM16" s="896" t="str">
        <f t="shared" ref="AM16" si="32">IF(V16=V16,"〇","✕")</f>
        <v>〇</v>
      </c>
    </row>
    <row r="17" spans="1:39">
      <c r="A17" s="871"/>
      <c r="B17" s="912"/>
      <c r="C17" s="865"/>
      <c r="D17" s="405" t="s">
        <v>22</v>
      </c>
      <c r="E17" s="899"/>
      <c r="F17" s="892"/>
      <c r="G17" s="892"/>
      <c r="H17" s="897"/>
      <c r="I17" s="897"/>
      <c r="J17" s="897"/>
      <c r="K17" s="897"/>
      <c r="L17" s="897"/>
      <c r="M17" s="897"/>
      <c r="N17" s="897"/>
      <c r="O17" s="897"/>
      <c r="P17" s="897"/>
      <c r="Q17" s="897"/>
      <c r="R17" s="897"/>
      <c r="S17" s="897"/>
      <c r="T17" s="897"/>
      <c r="U17" s="897"/>
      <c r="V17" s="894"/>
      <c r="W17" s="897"/>
      <c r="X17" s="897"/>
      <c r="Y17" s="897"/>
      <c r="Z17" s="897"/>
      <c r="AA17" s="897"/>
      <c r="AB17" s="897"/>
      <c r="AC17" s="897"/>
      <c r="AD17" s="897"/>
      <c r="AE17" s="897"/>
      <c r="AF17" s="897"/>
      <c r="AG17" s="897"/>
      <c r="AH17" s="897"/>
      <c r="AI17" s="897"/>
      <c r="AJ17" s="897"/>
      <c r="AK17" s="897"/>
      <c r="AL17" s="897"/>
      <c r="AM17" s="897"/>
    </row>
    <row r="18" spans="1:39">
      <c r="A18" s="871"/>
      <c r="B18" s="912"/>
      <c r="C18" s="909" t="s">
        <v>52</v>
      </c>
      <c r="D18" s="405" t="s">
        <v>53</v>
      </c>
      <c r="E18" s="899"/>
      <c r="F18" s="892"/>
      <c r="G18" s="892"/>
      <c r="H18" s="897"/>
      <c r="I18" s="897"/>
      <c r="J18" s="897"/>
      <c r="K18" s="897"/>
      <c r="L18" s="897"/>
      <c r="M18" s="897"/>
      <c r="N18" s="897"/>
      <c r="O18" s="897"/>
      <c r="P18" s="897"/>
      <c r="Q18" s="897"/>
      <c r="R18" s="897"/>
      <c r="S18" s="897"/>
      <c r="T18" s="897"/>
      <c r="U18" s="897"/>
      <c r="V18" s="894"/>
      <c r="W18" s="897"/>
      <c r="X18" s="897"/>
      <c r="Y18" s="897"/>
      <c r="Z18" s="897"/>
      <c r="AA18" s="897"/>
      <c r="AB18" s="897"/>
      <c r="AC18" s="897"/>
      <c r="AD18" s="897"/>
      <c r="AE18" s="897"/>
      <c r="AF18" s="897"/>
      <c r="AG18" s="897"/>
      <c r="AH18" s="897"/>
      <c r="AI18" s="897"/>
      <c r="AJ18" s="897"/>
      <c r="AK18" s="897"/>
      <c r="AL18" s="897"/>
      <c r="AM18" s="897"/>
    </row>
    <row r="19" spans="1:39">
      <c r="A19" s="871"/>
      <c r="B19" s="912"/>
      <c r="C19" s="910"/>
      <c r="D19" s="404" t="s">
        <v>54</v>
      </c>
      <c r="E19" s="899"/>
      <c r="F19" s="892"/>
      <c r="G19" s="892"/>
      <c r="H19" s="898"/>
      <c r="I19" s="898"/>
      <c r="J19" s="898"/>
      <c r="K19" s="898"/>
      <c r="L19" s="898"/>
      <c r="M19" s="898"/>
      <c r="N19" s="898"/>
      <c r="O19" s="898"/>
      <c r="P19" s="898"/>
      <c r="Q19" s="898"/>
      <c r="R19" s="898"/>
      <c r="S19" s="898"/>
      <c r="T19" s="898"/>
      <c r="U19" s="898"/>
      <c r="V19" s="895"/>
      <c r="W19" s="898"/>
      <c r="X19" s="898"/>
      <c r="Y19" s="898"/>
      <c r="Z19" s="898"/>
      <c r="AA19" s="898"/>
      <c r="AB19" s="898"/>
      <c r="AC19" s="898"/>
      <c r="AD19" s="898"/>
      <c r="AE19" s="898"/>
      <c r="AF19" s="898"/>
      <c r="AG19" s="898"/>
      <c r="AH19" s="898"/>
      <c r="AI19" s="898"/>
      <c r="AJ19" s="898"/>
      <c r="AK19" s="898"/>
      <c r="AL19" s="898"/>
      <c r="AM19" s="898"/>
    </row>
    <row r="20" spans="1:39">
      <c r="A20" s="871"/>
      <c r="B20" s="913" t="s">
        <v>59</v>
      </c>
      <c r="C20" s="864" t="s">
        <v>50</v>
      </c>
      <c r="D20" s="403" t="s">
        <v>21</v>
      </c>
      <c r="E20" s="899">
        <v>1</v>
      </c>
      <c r="F20" s="892">
        <v>1</v>
      </c>
      <c r="G20" s="892">
        <v>1</v>
      </c>
      <c r="H20" s="892">
        <v>1</v>
      </c>
      <c r="I20" s="896">
        <v>0.96</v>
      </c>
      <c r="J20" s="896">
        <v>0.88</v>
      </c>
      <c r="K20" s="896">
        <v>0.83</v>
      </c>
      <c r="L20" s="896">
        <v>0.79</v>
      </c>
      <c r="M20" s="896">
        <v>0.76</v>
      </c>
      <c r="N20" s="896">
        <v>0.7</v>
      </c>
      <c r="O20" s="896">
        <v>0.68</v>
      </c>
      <c r="P20" s="896">
        <v>0.67</v>
      </c>
      <c r="Q20" s="896">
        <v>0.66</v>
      </c>
      <c r="R20" s="896">
        <v>0.64</v>
      </c>
      <c r="S20" s="896">
        <v>0.64</v>
      </c>
      <c r="T20" s="896">
        <v>0.63</v>
      </c>
      <c r="U20" s="896">
        <v>0.62</v>
      </c>
      <c r="V20" s="893">
        <v>0.62</v>
      </c>
      <c r="W20" s="896" t="str">
        <f>IF(F20=F20,"〇","✕")</f>
        <v>〇</v>
      </c>
      <c r="X20" s="896" t="str">
        <f t="shared" ref="X20" si="33">IF(G20=G20,"〇","✕")</f>
        <v>〇</v>
      </c>
      <c r="Y20" s="896" t="str">
        <f t="shared" ref="Y20" si="34">IF(H20=H20,"〇","✕")</f>
        <v>〇</v>
      </c>
      <c r="Z20" s="896" t="str">
        <f t="shared" ref="Z20" si="35">IF(I20=I20,"〇","✕")</f>
        <v>〇</v>
      </c>
      <c r="AA20" s="896" t="str">
        <f t="shared" ref="AA20" si="36">IF(J20=J20,"〇","✕")</f>
        <v>〇</v>
      </c>
      <c r="AB20" s="896" t="str">
        <f t="shared" ref="AB20" si="37">IF(K20=K20,"〇","✕")</f>
        <v>〇</v>
      </c>
      <c r="AC20" s="896" t="str">
        <f t="shared" ref="AC20" si="38">IF(L20=L20,"〇","✕")</f>
        <v>〇</v>
      </c>
      <c r="AD20" s="896" t="str">
        <f t="shared" ref="AD20" si="39">IF(M20=M20,"〇","✕")</f>
        <v>〇</v>
      </c>
      <c r="AE20" s="896" t="str">
        <f t="shared" ref="AE20" si="40">IF(N20=N20,"〇","✕")</f>
        <v>〇</v>
      </c>
      <c r="AF20" s="896" t="str">
        <f t="shared" ref="AF20" si="41">IF(O20=O20,"〇","✕")</f>
        <v>〇</v>
      </c>
      <c r="AG20" s="896" t="str">
        <f t="shared" ref="AG20" si="42">IF(P20=P20,"〇","✕")</f>
        <v>〇</v>
      </c>
      <c r="AH20" s="896" t="str">
        <f t="shared" ref="AH20" si="43">IF(Q20=Q20,"〇","✕")</f>
        <v>〇</v>
      </c>
      <c r="AI20" s="896" t="str">
        <f t="shared" ref="AI20" si="44">IF(R20=R20,"〇","✕")</f>
        <v>〇</v>
      </c>
      <c r="AJ20" s="896" t="str">
        <f t="shared" ref="AJ20" si="45">IF(S20=S20,"〇","✕")</f>
        <v>〇</v>
      </c>
      <c r="AK20" s="896" t="str">
        <f t="shared" ref="AK20" si="46">IF(T20=T20,"〇","✕")</f>
        <v>〇</v>
      </c>
      <c r="AL20" s="896" t="str">
        <f t="shared" ref="AL20" si="47">IF(U20=U20,"〇","✕")</f>
        <v>〇</v>
      </c>
      <c r="AM20" s="896" t="str">
        <f t="shared" ref="AM20" si="48">IF(V20=V20,"〇","✕")</f>
        <v>〇</v>
      </c>
    </row>
    <row r="21" spans="1:39">
      <c r="A21" s="871"/>
      <c r="B21" s="912"/>
      <c r="C21" s="865"/>
      <c r="D21" s="405" t="s">
        <v>22</v>
      </c>
      <c r="E21" s="899"/>
      <c r="F21" s="892"/>
      <c r="G21" s="892"/>
      <c r="H21" s="892"/>
      <c r="I21" s="897"/>
      <c r="J21" s="897"/>
      <c r="K21" s="897"/>
      <c r="L21" s="897"/>
      <c r="M21" s="897"/>
      <c r="N21" s="897"/>
      <c r="O21" s="897"/>
      <c r="P21" s="897"/>
      <c r="Q21" s="897"/>
      <c r="R21" s="897"/>
      <c r="S21" s="897"/>
      <c r="T21" s="897"/>
      <c r="U21" s="897"/>
      <c r="V21" s="894"/>
      <c r="W21" s="897"/>
      <c r="X21" s="897"/>
      <c r="Y21" s="897"/>
      <c r="Z21" s="897"/>
      <c r="AA21" s="897"/>
      <c r="AB21" s="897"/>
      <c r="AC21" s="897"/>
      <c r="AD21" s="897"/>
      <c r="AE21" s="897"/>
      <c r="AF21" s="897"/>
      <c r="AG21" s="897"/>
      <c r="AH21" s="897"/>
      <c r="AI21" s="897"/>
      <c r="AJ21" s="897"/>
      <c r="AK21" s="897"/>
      <c r="AL21" s="897"/>
      <c r="AM21" s="897"/>
    </row>
    <row r="22" spans="1:39">
      <c r="A22" s="871"/>
      <c r="B22" s="912"/>
      <c r="C22" s="909" t="s">
        <v>52</v>
      </c>
      <c r="D22" s="405" t="s">
        <v>53</v>
      </c>
      <c r="E22" s="899"/>
      <c r="F22" s="892"/>
      <c r="G22" s="892"/>
      <c r="H22" s="892"/>
      <c r="I22" s="897"/>
      <c r="J22" s="897"/>
      <c r="K22" s="897"/>
      <c r="L22" s="897"/>
      <c r="M22" s="897"/>
      <c r="N22" s="897"/>
      <c r="O22" s="897"/>
      <c r="P22" s="897"/>
      <c r="Q22" s="897"/>
      <c r="R22" s="897"/>
      <c r="S22" s="897"/>
      <c r="T22" s="897"/>
      <c r="U22" s="897"/>
      <c r="V22" s="894"/>
      <c r="W22" s="897"/>
      <c r="X22" s="897"/>
      <c r="Y22" s="897"/>
      <c r="Z22" s="897"/>
      <c r="AA22" s="897"/>
      <c r="AB22" s="897"/>
      <c r="AC22" s="897"/>
      <c r="AD22" s="897"/>
      <c r="AE22" s="897"/>
      <c r="AF22" s="897"/>
      <c r="AG22" s="897"/>
      <c r="AH22" s="897"/>
      <c r="AI22" s="897"/>
      <c r="AJ22" s="897"/>
      <c r="AK22" s="897"/>
      <c r="AL22" s="897"/>
      <c r="AM22" s="897"/>
    </row>
    <row r="23" spans="1:39">
      <c r="A23" s="871"/>
      <c r="B23" s="912"/>
      <c r="C23" s="910"/>
      <c r="D23" s="404" t="s">
        <v>54</v>
      </c>
      <c r="E23" s="899"/>
      <c r="F23" s="892"/>
      <c r="G23" s="892"/>
      <c r="H23" s="892"/>
      <c r="I23" s="898"/>
      <c r="J23" s="898"/>
      <c r="K23" s="898"/>
      <c r="L23" s="898"/>
      <c r="M23" s="898"/>
      <c r="N23" s="898"/>
      <c r="O23" s="898"/>
      <c r="P23" s="898"/>
      <c r="Q23" s="898"/>
      <c r="R23" s="898"/>
      <c r="S23" s="898"/>
      <c r="T23" s="898"/>
      <c r="U23" s="898"/>
      <c r="V23" s="895"/>
      <c r="W23" s="898"/>
      <c r="X23" s="898"/>
      <c r="Y23" s="898"/>
      <c r="Z23" s="898"/>
      <c r="AA23" s="898"/>
      <c r="AB23" s="898"/>
      <c r="AC23" s="898"/>
      <c r="AD23" s="898"/>
      <c r="AE23" s="898"/>
      <c r="AF23" s="898"/>
      <c r="AG23" s="898"/>
      <c r="AH23" s="898"/>
      <c r="AI23" s="898"/>
      <c r="AJ23" s="898"/>
      <c r="AK23" s="898"/>
      <c r="AL23" s="898"/>
      <c r="AM23" s="898"/>
    </row>
    <row r="24" spans="1:39">
      <c r="A24" s="871"/>
      <c r="B24" s="911" t="s">
        <v>61</v>
      </c>
      <c r="C24" s="864" t="s">
        <v>50</v>
      </c>
      <c r="D24" s="403" t="s">
        <v>21</v>
      </c>
      <c r="E24" s="899">
        <v>1</v>
      </c>
      <c r="F24" s="892">
        <v>1</v>
      </c>
      <c r="G24" s="892">
        <v>1</v>
      </c>
      <c r="H24" s="892">
        <v>1</v>
      </c>
      <c r="I24" s="892">
        <v>1</v>
      </c>
      <c r="J24" s="896">
        <v>0.92</v>
      </c>
      <c r="K24" s="896">
        <v>0.86</v>
      </c>
      <c r="L24" s="896">
        <v>0.82</v>
      </c>
      <c r="M24" s="896">
        <v>0.79</v>
      </c>
      <c r="N24" s="896">
        <v>0.73</v>
      </c>
      <c r="O24" s="896">
        <v>0.71</v>
      </c>
      <c r="P24" s="896">
        <v>0.7</v>
      </c>
      <c r="Q24" s="896">
        <v>0.68</v>
      </c>
      <c r="R24" s="896">
        <v>0.67</v>
      </c>
      <c r="S24" s="896">
        <v>0.66</v>
      </c>
      <c r="T24" s="896">
        <v>0.66</v>
      </c>
      <c r="U24" s="896">
        <v>0.65</v>
      </c>
      <c r="V24" s="893">
        <v>0.64</v>
      </c>
      <c r="W24" s="896" t="str">
        <f>IF(F24=F24,"〇","✕")</f>
        <v>〇</v>
      </c>
      <c r="X24" s="896" t="str">
        <f t="shared" ref="X24" si="49">IF(G24=G24,"〇","✕")</f>
        <v>〇</v>
      </c>
      <c r="Y24" s="896" t="str">
        <f t="shared" ref="Y24" si="50">IF(H24=H24,"〇","✕")</f>
        <v>〇</v>
      </c>
      <c r="Z24" s="896" t="str">
        <f t="shared" ref="Z24" si="51">IF(I24=I24,"〇","✕")</f>
        <v>〇</v>
      </c>
      <c r="AA24" s="896" t="str">
        <f t="shared" ref="AA24" si="52">IF(J24=J24,"〇","✕")</f>
        <v>〇</v>
      </c>
      <c r="AB24" s="896" t="str">
        <f t="shared" ref="AB24" si="53">IF(K24=K24,"〇","✕")</f>
        <v>〇</v>
      </c>
      <c r="AC24" s="896" t="str">
        <f t="shared" ref="AC24" si="54">IF(L24=L24,"〇","✕")</f>
        <v>〇</v>
      </c>
      <c r="AD24" s="896" t="str">
        <f t="shared" ref="AD24" si="55">IF(M24=M24,"〇","✕")</f>
        <v>〇</v>
      </c>
      <c r="AE24" s="896" t="str">
        <f t="shared" ref="AE24" si="56">IF(N24=N24,"〇","✕")</f>
        <v>〇</v>
      </c>
      <c r="AF24" s="896" t="str">
        <f t="shared" ref="AF24" si="57">IF(O24=O24,"〇","✕")</f>
        <v>〇</v>
      </c>
      <c r="AG24" s="896" t="str">
        <f t="shared" ref="AG24" si="58">IF(P24=P24,"〇","✕")</f>
        <v>〇</v>
      </c>
      <c r="AH24" s="896" t="str">
        <f t="shared" ref="AH24" si="59">IF(Q24=Q24,"〇","✕")</f>
        <v>〇</v>
      </c>
      <c r="AI24" s="896" t="str">
        <f t="shared" ref="AI24" si="60">IF(R24=R24,"〇","✕")</f>
        <v>〇</v>
      </c>
      <c r="AJ24" s="896" t="str">
        <f t="shared" ref="AJ24" si="61">IF(S24=S24,"〇","✕")</f>
        <v>〇</v>
      </c>
      <c r="AK24" s="896" t="str">
        <f t="shared" ref="AK24" si="62">IF(T24=T24,"〇","✕")</f>
        <v>〇</v>
      </c>
      <c r="AL24" s="896" t="str">
        <f t="shared" ref="AL24" si="63">IF(U24=U24,"〇","✕")</f>
        <v>〇</v>
      </c>
      <c r="AM24" s="896" t="str">
        <f t="shared" ref="AM24" si="64">IF(V24=V24,"〇","✕")</f>
        <v>〇</v>
      </c>
    </row>
    <row r="25" spans="1:39">
      <c r="A25" s="871"/>
      <c r="B25" s="912"/>
      <c r="C25" s="865"/>
      <c r="D25" s="405" t="s">
        <v>22</v>
      </c>
      <c r="E25" s="899"/>
      <c r="F25" s="892"/>
      <c r="G25" s="892"/>
      <c r="H25" s="892"/>
      <c r="I25" s="892"/>
      <c r="J25" s="897"/>
      <c r="K25" s="897"/>
      <c r="L25" s="897"/>
      <c r="M25" s="897"/>
      <c r="N25" s="897"/>
      <c r="O25" s="897"/>
      <c r="P25" s="897"/>
      <c r="Q25" s="897"/>
      <c r="R25" s="897"/>
      <c r="S25" s="897"/>
      <c r="T25" s="897"/>
      <c r="U25" s="897"/>
      <c r="V25" s="894"/>
      <c r="W25" s="897"/>
      <c r="X25" s="897"/>
      <c r="Y25" s="897"/>
      <c r="Z25" s="897"/>
      <c r="AA25" s="897"/>
      <c r="AB25" s="897"/>
      <c r="AC25" s="897"/>
      <c r="AD25" s="897"/>
      <c r="AE25" s="897"/>
      <c r="AF25" s="897"/>
      <c r="AG25" s="897"/>
      <c r="AH25" s="897"/>
      <c r="AI25" s="897"/>
      <c r="AJ25" s="897"/>
      <c r="AK25" s="897"/>
      <c r="AL25" s="897"/>
      <c r="AM25" s="897"/>
    </row>
    <row r="26" spans="1:39">
      <c r="A26" s="871"/>
      <c r="B26" s="912"/>
      <c r="C26" s="909" t="s">
        <v>52</v>
      </c>
      <c r="D26" s="405" t="s">
        <v>53</v>
      </c>
      <c r="E26" s="899"/>
      <c r="F26" s="892"/>
      <c r="G26" s="892"/>
      <c r="H26" s="892"/>
      <c r="I26" s="892"/>
      <c r="J26" s="897"/>
      <c r="K26" s="897"/>
      <c r="L26" s="897"/>
      <c r="M26" s="897"/>
      <c r="N26" s="897"/>
      <c r="O26" s="897"/>
      <c r="P26" s="897"/>
      <c r="Q26" s="897"/>
      <c r="R26" s="897"/>
      <c r="S26" s="897"/>
      <c r="T26" s="897"/>
      <c r="U26" s="897"/>
      <c r="V26" s="894"/>
      <c r="W26" s="897"/>
      <c r="X26" s="897"/>
      <c r="Y26" s="897"/>
      <c r="Z26" s="897"/>
      <c r="AA26" s="897"/>
      <c r="AB26" s="897"/>
      <c r="AC26" s="897"/>
      <c r="AD26" s="897"/>
      <c r="AE26" s="897"/>
      <c r="AF26" s="897"/>
      <c r="AG26" s="897"/>
      <c r="AH26" s="897"/>
      <c r="AI26" s="897"/>
      <c r="AJ26" s="897"/>
      <c r="AK26" s="897"/>
      <c r="AL26" s="897"/>
      <c r="AM26" s="897"/>
    </row>
    <row r="27" spans="1:39">
      <c r="A27" s="871"/>
      <c r="B27" s="912"/>
      <c r="C27" s="910"/>
      <c r="D27" s="404" t="s">
        <v>54</v>
      </c>
      <c r="E27" s="899"/>
      <c r="F27" s="892"/>
      <c r="G27" s="892"/>
      <c r="H27" s="892"/>
      <c r="I27" s="892"/>
      <c r="J27" s="898"/>
      <c r="K27" s="898"/>
      <c r="L27" s="898"/>
      <c r="M27" s="898"/>
      <c r="N27" s="898"/>
      <c r="O27" s="898"/>
      <c r="P27" s="898"/>
      <c r="Q27" s="898"/>
      <c r="R27" s="898"/>
      <c r="S27" s="898"/>
      <c r="T27" s="898"/>
      <c r="U27" s="898"/>
      <c r="V27" s="895"/>
      <c r="W27" s="898"/>
      <c r="X27" s="898"/>
      <c r="Y27" s="898"/>
      <c r="Z27" s="898"/>
      <c r="AA27" s="898"/>
      <c r="AB27" s="898"/>
      <c r="AC27" s="898"/>
      <c r="AD27" s="898"/>
      <c r="AE27" s="898"/>
      <c r="AF27" s="898"/>
      <c r="AG27" s="898"/>
      <c r="AH27" s="898"/>
      <c r="AI27" s="898"/>
      <c r="AJ27" s="898"/>
      <c r="AK27" s="898"/>
      <c r="AL27" s="898"/>
      <c r="AM27" s="898"/>
    </row>
    <row r="28" spans="1:39">
      <c r="A28" s="871"/>
      <c r="B28" s="914" t="s">
        <v>63</v>
      </c>
      <c r="C28" s="864" t="s">
        <v>50</v>
      </c>
      <c r="D28" s="403" t="s">
        <v>21</v>
      </c>
      <c r="E28" s="899">
        <v>1</v>
      </c>
      <c r="F28" s="892">
        <v>1</v>
      </c>
      <c r="G28" s="892">
        <v>1</v>
      </c>
      <c r="H28" s="892">
        <v>1</v>
      </c>
      <c r="I28" s="892">
        <v>1</v>
      </c>
      <c r="J28" s="892">
        <v>1</v>
      </c>
      <c r="K28" s="896">
        <v>0.94</v>
      </c>
      <c r="L28" s="896">
        <v>0.89</v>
      </c>
      <c r="M28" s="896">
        <v>0.86</v>
      </c>
      <c r="N28" s="896">
        <v>0.79</v>
      </c>
      <c r="O28" s="896">
        <v>0.77</v>
      </c>
      <c r="P28" s="896">
        <v>0.76</v>
      </c>
      <c r="Q28" s="896">
        <v>0.74</v>
      </c>
      <c r="R28" s="896">
        <v>0.73</v>
      </c>
      <c r="S28" s="896">
        <v>0.72</v>
      </c>
      <c r="T28" s="896">
        <v>0.71</v>
      </c>
      <c r="U28" s="896">
        <v>0.71</v>
      </c>
      <c r="V28" s="893">
        <v>0.7</v>
      </c>
      <c r="W28" s="896" t="str">
        <f>IF(F28=F28,"〇","✕")</f>
        <v>〇</v>
      </c>
      <c r="X28" s="896" t="str">
        <f t="shared" ref="X28" si="65">IF(G28=G28,"〇","✕")</f>
        <v>〇</v>
      </c>
      <c r="Y28" s="896" t="str">
        <f t="shared" ref="Y28" si="66">IF(H28=H28,"〇","✕")</f>
        <v>〇</v>
      </c>
      <c r="Z28" s="896" t="str">
        <f t="shared" ref="Z28" si="67">IF(I28=I28,"〇","✕")</f>
        <v>〇</v>
      </c>
      <c r="AA28" s="896" t="str">
        <f t="shared" ref="AA28" si="68">IF(J28=J28,"〇","✕")</f>
        <v>〇</v>
      </c>
      <c r="AB28" s="896" t="str">
        <f t="shared" ref="AB28" si="69">IF(K28=K28,"〇","✕")</f>
        <v>〇</v>
      </c>
      <c r="AC28" s="896" t="str">
        <f t="shared" ref="AC28" si="70">IF(L28=L28,"〇","✕")</f>
        <v>〇</v>
      </c>
      <c r="AD28" s="896" t="str">
        <f t="shared" ref="AD28" si="71">IF(M28=M28,"〇","✕")</f>
        <v>〇</v>
      </c>
      <c r="AE28" s="896" t="str">
        <f t="shared" ref="AE28" si="72">IF(N28=N28,"〇","✕")</f>
        <v>〇</v>
      </c>
      <c r="AF28" s="896" t="str">
        <f t="shared" ref="AF28" si="73">IF(O28=O28,"〇","✕")</f>
        <v>〇</v>
      </c>
      <c r="AG28" s="896" t="str">
        <f t="shared" ref="AG28" si="74">IF(P28=P28,"〇","✕")</f>
        <v>〇</v>
      </c>
      <c r="AH28" s="896" t="str">
        <f t="shared" ref="AH28" si="75">IF(Q28=Q28,"〇","✕")</f>
        <v>〇</v>
      </c>
      <c r="AI28" s="896" t="str">
        <f t="shared" ref="AI28" si="76">IF(R28=R28,"〇","✕")</f>
        <v>〇</v>
      </c>
      <c r="AJ28" s="896" t="str">
        <f t="shared" ref="AJ28" si="77">IF(S28=S28,"〇","✕")</f>
        <v>〇</v>
      </c>
      <c r="AK28" s="896" t="str">
        <f t="shared" ref="AK28" si="78">IF(T28=T28,"〇","✕")</f>
        <v>〇</v>
      </c>
      <c r="AL28" s="896" t="str">
        <f t="shared" ref="AL28" si="79">IF(U28=U28,"〇","✕")</f>
        <v>〇</v>
      </c>
      <c r="AM28" s="896" t="str">
        <f t="shared" ref="AM28" si="80">IF(V28=V28,"〇","✕")</f>
        <v>〇</v>
      </c>
    </row>
    <row r="29" spans="1:39">
      <c r="A29" s="871"/>
      <c r="B29" s="919"/>
      <c r="C29" s="865"/>
      <c r="D29" s="405" t="s">
        <v>22</v>
      </c>
      <c r="E29" s="899"/>
      <c r="F29" s="892"/>
      <c r="G29" s="892"/>
      <c r="H29" s="892"/>
      <c r="I29" s="892"/>
      <c r="J29" s="892"/>
      <c r="K29" s="897"/>
      <c r="L29" s="897"/>
      <c r="M29" s="897"/>
      <c r="N29" s="897"/>
      <c r="O29" s="897"/>
      <c r="P29" s="897"/>
      <c r="Q29" s="897"/>
      <c r="R29" s="897"/>
      <c r="S29" s="897"/>
      <c r="T29" s="897"/>
      <c r="U29" s="897"/>
      <c r="V29" s="894"/>
      <c r="W29" s="897"/>
      <c r="X29" s="897"/>
      <c r="Y29" s="897"/>
      <c r="Z29" s="897"/>
      <c r="AA29" s="897"/>
      <c r="AB29" s="897"/>
      <c r="AC29" s="897"/>
      <c r="AD29" s="897"/>
      <c r="AE29" s="897"/>
      <c r="AF29" s="897"/>
      <c r="AG29" s="897"/>
      <c r="AH29" s="897"/>
      <c r="AI29" s="897"/>
      <c r="AJ29" s="897"/>
      <c r="AK29" s="897"/>
      <c r="AL29" s="897"/>
      <c r="AM29" s="897"/>
    </row>
    <row r="30" spans="1:39">
      <c r="A30" s="871"/>
      <c r="B30" s="919"/>
      <c r="C30" s="909" t="s">
        <v>52</v>
      </c>
      <c r="D30" s="405" t="s">
        <v>53</v>
      </c>
      <c r="E30" s="899"/>
      <c r="F30" s="892"/>
      <c r="G30" s="892"/>
      <c r="H30" s="892"/>
      <c r="I30" s="892"/>
      <c r="J30" s="892"/>
      <c r="K30" s="897"/>
      <c r="L30" s="897"/>
      <c r="M30" s="897"/>
      <c r="N30" s="897"/>
      <c r="O30" s="897"/>
      <c r="P30" s="897"/>
      <c r="Q30" s="897"/>
      <c r="R30" s="897"/>
      <c r="S30" s="897"/>
      <c r="T30" s="897"/>
      <c r="U30" s="897"/>
      <c r="V30" s="894"/>
      <c r="W30" s="897"/>
      <c r="X30" s="897"/>
      <c r="Y30" s="897"/>
      <c r="Z30" s="897"/>
      <c r="AA30" s="897"/>
      <c r="AB30" s="897"/>
      <c r="AC30" s="897"/>
      <c r="AD30" s="897"/>
      <c r="AE30" s="897"/>
      <c r="AF30" s="897"/>
      <c r="AG30" s="897"/>
      <c r="AH30" s="897"/>
      <c r="AI30" s="897"/>
      <c r="AJ30" s="897"/>
      <c r="AK30" s="897"/>
      <c r="AL30" s="897"/>
      <c r="AM30" s="897"/>
    </row>
    <row r="31" spans="1:39">
      <c r="A31" s="871"/>
      <c r="B31" s="919"/>
      <c r="C31" s="910"/>
      <c r="D31" s="404" t="s">
        <v>54</v>
      </c>
      <c r="E31" s="899"/>
      <c r="F31" s="892"/>
      <c r="G31" s="892"/>
      <c r="H31" s="892"/>
      <c r="I31" s="892"/>
      <c r="J31" s="892"/>
      <c r="K31" s="898"/>
      <c r="L31" s="898"/>
      <c r="M31" s="898"/>
      <c r="N31" s="898"/>
      <c r="O31" s="898"/>
      <c r="P31" s="898"/>
      <c r="Q31" s="898"/>
      <c r="R31" s="898"/>
      <c r="S31" s="898"/>
      <c r="T31" s="898"/>
      <c r="U31" s="898"/>
      <c r="V31" s="895"/>
      <c r="W31" s="898"/>
      <c r="X31" s="898"/>
      <c r="Y31" s="898"/>
      <c r="Z31" s="898"/>
      <c r="AA31" s="898"/>
      <c r="AB31" s="898"/>
      <c r="AC31" s="898"/>
      <c r="AD31" s="898"/>
      <c r="AE31" s="898"/>
      <c r="AF31" s="898"/>
      <c r="AG31" s="898"/>
      <c r="AH31" s="898"/>
      <c r="AI31" s="898"/>
      <c r="AJ31" s="898"/>
      <c r="AK31" s="898"/>
      <c r="AL31" s="898"/>
      <c r="AM31" s="898"/>
    </row>
    <row r="32" spans="1:39">
      <c r="A32" s="871"/>
      <c r="B32" s="911" t="s">
        <v>65</v>
      </c>
      <c r="C32" s="864" t="s">
        <v>50</v>
      </c>
      <c r="D32" s="403" t="s">
        <v>21</v>
      </c>
      <c r="E32" s="899">
        <v>1</v>
      </c>
      <c r="F32" s="892">
        <v>1</v>
      </c>
      <c r="G32" s="892">
        <v>1</v>
      </c>
      <c r="H32" s="892">
        <v>1</v>
      </c>
      <c r="I32" s="892">
        <v>1</v>
      </c>
      <c r="J32" s="892">
        <v>1</v>
      </c>
      <c r="K32" s="892">
        <v>1</v>
      </c>
      <c r="L32" s="896">
        <v>0.95</v>
      </c>
      <c r="M32" s="896">
        <v>0.91</v>
      </c>
      <c r="N32" s="896">
        <v>0.84</v>
      </c>
      <c r="O32" s="896">
        <v>0.82</v>
      </c>
      <c r="P32" s="896">
        <v>0.81</v>
      </c>
      <c r="Q32" s="896">
        <v>0.79</v>
      </c>
      <c r="R32" s="896">
        <v>0.77</v>
      </c>
      <c r="S32" s="896">
        <v>0.77</v>
      </c>
      <c r="T32" s="896">
        <v>0.76</v>
      </c>
      <c r="U32" s="896">
        <v>0.75</v>
      </c>
      <c r="V32" s="893">
        <v>0.74</v>
      </c>
      <c r="W32" s="896" t="str">
        <f>IF(F32=F32,"〇","✕")</f>
        <v>〇</v>
      </c>
      <c r="X32" s="896" t="str">
        <f t="shared" ref="X32" si="81">IF(G32=G32,"〇","✕")</f>
        <v>〇</v>
      </c>
      <c r="Y32" s="896" t="str">
        <f t="shared" ref="Y32" si="82">IF(H32=H32,"〇","✕")</f>
        <v>〇</v>
      </c>
      <c r="Z32" s="896" t="str">
        <f t="shared" ref="Z32" si="83">IF(I32=I32,"〇","✕")</f>
        <v>〇</v>
      </c>
      <c r="AA32" s="896" t="str">
        <f t="shared" ref="AA32" si="84">IF(J32=J32,"〇","✕")</f>
        <v>〇</v>
      </c>
      <c r="AB32" s="896" t="str">
        <f t="shared" ref="AB32" si="85">IF(K32=K32,"〇","✕")</f>
        <v>〇</v>
      </c>
      <c r="AC32" s="896" t="str">
        <f t="shared" ref="AC32" si="86">IF(L32=L32,"〇","✕")</f>
        <v>〇</v>
      </c>
      <c r="AD32" s="896" t="str">
        <f t="shared" ref="AD32" si="87">IF(M32=M32,"〇","✕")</f>
        <v>〇</v>
      </c>
      <c r="AE32" s="896" t="str">
        <f t="shared" ref="AE32" si="88">IF(N32=N32,"〇","✕")</f>
        <v>〇</v>
      </c>
      <c r="AF32" s="896" t="str">
        <f t="shared" ref="AF32" si="89">IF(O32=O32,"〇","✕")</f>
        <v>〇</v>
      </c>
      <c r="AG32" s="896" t="str">
        <f t="shared" ref="AG32" si="90">IF(P32=P32,"〇","✕")</f>
        <v>〇</v>
      </c>
      <c r="AH32" s="896" t="str">
        <f t="shared" ref="AH32" si="91">IF(Q32=Q32,"〇","✕")</f>
        <v>〇</v>
      </c>
      <c r="AI32" s="896" t="str">
        <f t="shared" ref="AI32" si="92">IF(R32=R32,"〇","✕")</f>
        <v>〇</v>
      </c>
      <c r="AJ32" s="896" t="str">
        <f t="shared" ref="AJ32" si="93">IF(S32=S32,"〇","✕")</f>
        <v>〇</v>
      </c>
      <c r="AK32" s="896" t="str">
        <f t="shared" ref="AK32" si="94">IF(T32=T32,"〇","✕")</f>
        <v>〇</v>
      </c>
      <c r="AL32" s="896" t="str">
        <f t="shared" ref="AL32" si="95">IF(U32=U32,"〇","✕")</f>
        <v>〇</v>
      </c>
      <c r="AM32" s="896" t="str">
        <f t="shared" ref="AM32" si="96">IF(V32=V32,"〇","✕")</f>
        <v>〇</v>
      </c>
    </row>
    <row r="33" spans="1:39">
      <c r="A33" s="871"/>
      <c r="B33" s="912"/>
      <c r="C33" s="865"/>
      <c r="D33" s="405" t="s">
        <v>22</v>
      </c>
      <c r="E33" s="899"/>
      <c r="F33" s="892"/>
      <c r="G33" s="892"/>
      <c r="H33" s="892"/>
      <c r="I33" s="892"/>
      <c r="J33" s="892"/>
      <c r="K33" s="892"/>
      <c r="L33" s="897"/>
      <c r="M33" s="897"/>
      <c r="N33" s="897"/>
      <c r="O33" s="897"/>
      <c r="P33" s="897"/>
      <c r="Q33" s="897"/>
      <c r="R33" s="897"/>
      <c r="S33" s="897"/>
      <c r="T33" s="897"/>
      <c r="U33" s="897"/>
      <c r="V33" s="894"/>
      <c r="W33" s="897"/>
      <c r="X33" s="897"/>
      <c r="Y33" s="897"/>
      <c r="Z33" s="897"/>
      <c r="AA33" s="897"/>
      <c r="AB33" s="897"/>
      <c r="AC33" s="897"/>
      <c r="AD33" s="897"/>
      <c r="AE33" s="897"/>
      <c r="AF33" s="897"/>
      <c r="AG33" s="897"/>
      <c r="AH33" s="897"/>
      <c r="AI33" s="897"/>
      <c r="AJ33" s="897"/>
      <c r="AK33" s="897"/>
      <c r="AL33" s="897"/>
      <c r="AM33" s="897"/>
    </row>
    <row r="34" spans="1:39">
      <c r="A34" s="871"/>
      <c r="B34" s="912"/>
      <c r="C34" s="909" t="s">
        <v>52</v>
      </c>
      <c r="D34" s="405" t="s">
        <v>53</v>
      </c>
      <c r="E34" s="899"/>
      <c r="F34" s="892"/>
      <c r="G34" s="892"/>
      <c r="H34" s="892"/>
      <c r="I34" s="892"/>
      <c r="J34" s="892"/>
      <c r="K34" s="892"/>
      <c r="L34" s="897"/>
      <c r="M34" s="897"/>
      <c r="N34" s="897"/>
      <c r="O34" s="897"/>
      <c r="P34" s="897"/>
      <c r="Q34" s="897"/>
      <c r="R34" s="897"/>
      <c r="S34" s="897"/>
      <c r="T34" s="897"/>
      <c r="U34" s="897"/>
      <c r="V34" s="894"/>
      <c r="W34" s="897"/>
      <c r="X34" s="897"/>
      <c r="Y34" s="897"/>
      <c r="Z34" s="897"/>
      <c r="AA34" s="897"/>
      <c r="AB34" s="897"/>
      <c r="AC34" s="897"/>
      <c r="AD34" s="897"/>
      <c r="AE34" s="897"/>
      <c r="AF34" s="897"/>
      <c r="AG34" s="897"/>
      <c r="AH34" s="897"/>
      <c r="AI34" s="897"/>
      <c r="AJ34" s="897"/>
      <c r="AK34" s="897"/>
      <c r="AL34" s="897"/>
      <c r="AM34" s="897"/>
    </row>
    <row r="35" spans="1:39">
      <c r="A35" s="871"/>
      <c r="B35" s="912"/>
      <c r="C35" s="910"/>
      <c r="D35" s="404" t="s">
        <v>54</v>
      </c>
      <c r="E35" s="899"/>
      <c r="F35" s="892"/>
      <c r="G35" s="892"/>
      <c r="H35" s="892"/>
      <c r="I35" s="892"/>
      <c r="J35" s="892"/>
      <c r="K35" s="892"/>
      <c r="L35" s="898"/>
      <c r="M35" s="898"/>
      <c r="N35" s="898"/>
      <c r="O35" s="898"/>
      <c r="P35" s="898"/>
      <c r="Q35" s="898"/>
      <c r="R35" s="898"/>
      <c r="S35" s="898"/>
      <c r="T35" s="898"/>
      <c r="U35" s="898"/>
      <c r="V35" s="895"/>
      <c r="W35" s="898"/>
      <c r="X35" s="898"/>
      <c r="Y35" s="898"/>
      <c r="Z35" s="898"/>
      <c r="AA35" s="898"/>
      <c r="AB35" s="898"/>
      <c r="AC35" s="898"/>
      <c r="AD35" s="898"/>
      <c r="AE35" s="898"/>
      <c r="AF35" s="898"/>
      <c r="AG35" s="898"/>
      <c r="AH35" s="898"/>
      <c r="AI35" s="898"/>
      <c r="AJ35" s="898"/>
      <c r="AK35" s="898"/>
      <c r="AL35" s="898"/>
      <c r="AM35" s="898"/>
    </row>
    <row r="36" spans="1:39">
      <c r="A36" s="871"/>
      <c r="B36" s="914" t="s">
        <v>67</v>
      </c>
      <c r="C36" s="864" t="s">
        <v>50</v>
      </c>
      <c r="D36" s="403" t="s">
        <v>21</v>
      </c>
      <c r="E36" s="899">
        <v>1</v>
      </c>
      <c r="F36" s="892">
        <v>1</v>
      </c>
      <c r="G36" s="892">
        <v>1</v>
      </c>
      <c r="H36" s="892">
        <v>1</v>
      </c>
      <c r="I36" s="892">
        <v>1</v>
      </c>
      <c r="J36" s="892">
        <v>1</v>
      </c>
      <c r="K36" s="892">
        <v>1</v>
      </c>
      <c r="L36" s="892">
        <v>1</v>
      </c>
      <c r="M36" s="896">
        <v>0.96</v>
      </c>
      <c r="N36" s="896">
        <v>0.88</v>
      </c>
      <c r="O36" s="896">
        <v>0.87</v>
      </c>
      <c r="P36" s="896">
        <v>0.85</v>
      </c>
      <c r="Q36" s="896">
        <v>0.83</v>
      </c>
      <c r="R36" s="896">
        <v>0.81</v>
      </c>
      <c r="S36" s="896">
        <v>0.81</v>
      </c>
      <c r="T36" s="896">
        <v>0.8</v>
      </c>
      <c r="U36" s="896">
        <v>0.79</v>
      </c>
      <c r="V36" s="893">
        <v>0.78</v>
      </c>
      <c r="W36" s="896" t="str">
        <f>IF(F36=F36,"〇","✕")</f>
        <v>〇</v>
      </c>
      <c r="X36" s="896" t="str">
        <f t="shared" ref="X36" si="97">IF(G36=G36,"〇","✕")</f>
        <v>〇</v>
      </c>
      <c r="Y36" s="896" t="str">
        <f t="shared" ref="Y36" si="98">IF(H36=H36,"〇","✕")</f>
        <v>〇</v>
      </c>
      <c r="Z36" s="896" t="str">
        <f t="shared" ref="Z36" si="99">IF(I36=I36,"〇","✕")</f>
        <v>〇</v>
      </c>
      <c r="AA36" s="896" t="str">
        <f t="shared" ref="AA36" si="100">IF(J36=J36,"〇","✕")</f>
        <v>〇</v>
      </c>
      <c r="AB36" s="896" t="str">
        <f t="shared" ref="AB36" si="101">IF(K36=K36,"〇","✕")</f>
        <v>〇</v>
      </c>
      <c r="AC36" s="896" t="str">
        <f t="shared" ref="AC36" si="102">IF(L36=L36,"〇","✕")</f>
        <v>〇</v>
      </c>
      <c r="AD36" s="896" t="str">
        <f t="shared" ref="AD36" si="103">IF(M36=M36,"〇","✕")</f>
        <v>〇</v>
      </c>
      <c r="AE36" s="896" t="str">
        <f t="shared" ref="AE36" si="104">IF(N36=N36,"〇","✕")</f>
        <v>〇</v>
      </c>
      <c r="AF36" s="896" t="str">
        <f t="shared" ref="AF36" si="105">IF(O36=O36,"〇","✕")</f>
        <v>〇</v>
      </c>
      <c r="AG36" s="896" t="str">
        <f t="shared" ref="AG36" si="106">IF(P36=P36,"〇","✕")</f>
        <v>〇</v>
      </c>
      <c r="AH36" s="896" t="str">
        <f t="shared" ref="AH36" si="107">IF(Q36=Q36,"〇","✕")</f>
        <v>〇</v>
      </c>
      <c r="AI36" s="896" t="str">
        <f t="shared" ref="AI36" si="108">IF(R36=R36,"〇","✕")</f>
        <v>〇</v>
      </c>
      <c r="AJ36" s="896" t="str">
        <f t="shared" ref="AJ36" si="109">IF(S36=S36,"〇","✕")</f>
        <v>〇</v>
      </c>
      <c r="AK36" s="896" t="str">
        <f t="shared" ref="AK36" si="110">IF(T36=T36,"〇","✕")</f>
        <v>〇</v>
      </c>
      <c r="AL36" s="896" t="str">
        <f t="shared" ref="AL36" si="111">IF(U36=U36,"〇","✕")</f>
        <v>〇</v>
      </c>
      <c r="AM36" s="896" t="str">
        <f t="shared" ref="AM36" si="112">IF(V36=V36,"〇","✕")</f>
        <v>〇</v>
      </c>
    </row>
    <row r="37" spans="1:39">
      <c r="A37" s="871"/>
      <c r="B37" s="915"/>
      <c r="C37" s="865"/>
      <c r="D37" s="405" t="s">
        <v>22</v>
      </c>
      <c r="E37" s="899"/>
      <c r="F37" s="892"/>
      <c r="G37" s="892"/>
      <c r="H37" s="892"/>
      <c r="I37" s="892"/>
      <c r="J37" s="892"/>
      <c r="K37" s="892"/>
      <c r="L37" s="892"/>
      <c r="M37" s="897"/>
      <c r="N37" s="897"/>
      <c r="O37" s="897"/>
      <c r="P37" s="897"/>
      <c r="Q37" s="897"/>
      <c r="R37" s="897"/>
      <c r="S37" s="897"/>
      <c r="T37" s="897"/>
      <c r="U37" s="897"/>
      <c r="V37" s="894"/>
      <c r="W37" s="897"/>
      <c r="X37" s="897"/>
      <c r="Y37" s="897"/>
      <c r="Z37" s="897"/>
      <c r="AA37" s="897"/>
      <c r="AB37" s="897"/>
      <c r="AC37" s="897"/>
      <c r="AD37" s="897"/>
      <c r="AE37" s="897"/>
      <c r="AF37" s="897"/>
      <c r="AG37" s="897"/>
      <c r="AH37" s="897"/>
      <c r="AI37" s="897"/>
      <c r="AJ37" s="897"/>
      <c r="AK37" s="897"/>
      <c r="AL37" s="897"/>
      <c r="AM37" s="897"/>
    </row>
    <row r="38" spans="1:39">
      <c r="A38" s="871"/>
      <c r="B38" s="915"/>
      <c r="C38" s="909" t="s">
        <v>52</v>
      </c>
      <c r="D38" s="405" t="s">
        <v>53</v>
      </c>
      <c r="E38" s="899"/>
      <c r="F38" s="892"/>
      <c r="G38" s="892"/>
      <c r="H38" s="892"/>
      <c r="I38" s="892"/>
      <c r="J38" s="892"/>
      <c r="K38" s="892"/>
      <c r="L38" s="892"/>
      <c r="M38" s="897"/>
      <c r="N38" s="897"/>
      <c r="O38" s="897"/>
      <c r="P38" s="897"/>
      <c r="Q38" s="897"/>
      <c r="R38" s="897"/>
      <c r="S38" s="897"/>
      <c r="T38" s="897"/>
      <c r="U38" s="897"/>
      <c r="V38" s="894"/>
      <c r="W38" s="897"/>
      <c r="X38" s="897"/>
      <c r="Y38" s="897"/>
      <c r="Z38" s="897"/>
      <c r="AA38" s="897"/>
      <c r="AB38" s="897"/>
      <c r="AC38" s="897"/>
      <c r="AD38" s="897"/>
      <c r="AE38" s="897"/>
      <c r="AF38" s="897"/>
      <c r="AG38" s="897"/>
      <c r="AH38" s="897"/>
      <c r="AI38" s="897"/>
      <c r="AJ38" s="897"/>
      <c r="AK38" s="897"/>
      <c r="AL38" s="897"/>
      <c r="AM38" s="897"/>
    </row>
    <row r="39" spans="1:39">
      <c r="A39" s="871"/>
      <c r="B39" s="915"/>
      <c r="C39" s="910"/>
      <c r="D39" s="404" t="s">
        <v>54</v>
      </c>
      <c r="E39" s="899"/>
      <c r="F39" s="892"/>
      <c r="G39" s="892"/>
      <c r="H39" s="892"/>
      <c r="I39" s="892"/>
      <c r="J39" s="892"/>
      <c r="K39" s="892"/>
      <c r="L39" s="892"/>
      <c r="M39" s="898"/>
      <c r="N39" s="898"/>
      <c r="O39" s="898"/>
      <c r="P39" s="898"/>
      <c r="Q39" s="898"/>
      <c r="R39" s="898"/>
      <c r="S39" s="898"/>
      <c r="T39" s="898"/>
      <c r="U39" s="898"/>
      <c r="V39" s="895"/>
      <c r="W39" s="898"/>
      <c r="X39" s="898"/>
      <c r="Y39" s="898"/>
      <c r="Z39" s="898"/>
      <c r="AA39" s="898"/>
      <c r="AB39" s="898"/>
      <c r="AC39" s="898"/>
      <c r="AD39" s="898"/>
      <c r="AE39" s="898"/>
      <c r="AF39" s="898"/>
      <c r="AG39" s="898"/>
      <c r="AH39" s="898"/>
      <c r="AI39" s="898"/>
      <c r="AJ39" s="898"/>
      <c r="AK39" s="898"/>
      <c r="AL39" s="898"/>
      <c r="AM39" s="898"/>
    </row>
    <row r="40" spans="1:39">
      <c r="A40" s="871"/>
      <c r="B40" s="914" t="s">
        <v>69</v>
      </c>
      <c r="C40" s="864" t="s">
        <v>50</v>
      </c>
      <c r="D40" s="403" t="s">
        <v>21</v>
      </c>
      <c r="E40" s="899">
        <v>1</v>
      </c>
      <c r="F40" s="892">
        <v>1</v>
      </c>
      <c r="G40" s="892">
        <v>1</v>
      </c>
      <c r="H40" s="892">
        <v>1</v>
      </c>
      <c r="I40" s="892">
        <v>1</v>
      </c>
      <c r="J40" s="892">
        <v>1</v>
      </c>
      <c r="K40" s="892">
        <v>1</v>
      </c>
      <c r="L40" s="892">
        <v>1</v>
      </c>
      <c r="M40" s="892">
        <v>1</v>
      </c>
      <c r="N40" s="896">
        <v>0.92</v>
      </c>
      <c r="O40" s="896">
        <v>0.9</v>
      </c>
      <c r="P40" s="896">
        <v>0.88</v>
      </c>
      <c r="Q40" s="896">
        <v>0.87</v>
      </c>
      <c r="R40" s="896">
        <v>0.85</v>
      </c>
      <c r="S40" s="896">
        <v>0.84</v>
      </c>
      <c r="T40" s="896">
        <v>0.83</v>
      </c>
      <c r="U40" s="896">
        <v>0.82</v>
      </c>
      <c r="V40" s="893">
        <v>0.82</v>
      </c>
      <c r="W40" s="896" t="str">
        <f>IF(F40=F40,"〇","✕")</f>
        <v>〇</v>
      </c>
      <c r="X40" s="896" t="str">
        <f t="shared" ref="X40" si="113">IF(G40=G40,"〇","✕")</f>
        <v>〇</v>
      </c>
      <c r="Y40" s="896" t="str">
        <f t="shared" ref="Y40" si="114">IF(H40=H40,"〇","✕")</f>
        <v>〇</v>
      </c>
      <c r="Z40" s="896" t="str">
        <f t="shared" ref="Z40" si="115">IF(I40=I40,"〇","✕")</f>
        <v>〇</v>
      </c>
      <c r="AA40" s="896" t="str">
        <f t="shared" ref="AA40" si="116">IF(J40=J40,"〇","✕")</f>
        <v>〇</v>
      </c>
      <c r="AB40" s="896" t="str">
        <f t="shared" ref="AB40" si="117">IF(K40=K40,"〇","✕")</f>
        <v>〇</v>
      </c>
      <c r="AC40" s="896" t="str">
        <f t="shared" ref="AC40" si="118">IF(L40=L40,"〇","✕")</f>
        <v>〇</v>
      </c>
      <c r="AD40" s="896" t="str">
        <f t="shared" ref="AD40" si="119">IF(M40=M40,"〇","✕")</f>
        <v>〇</v>
      </c>
      <c r="AE40" s="896" t="str">
        <f t="shared" ref="AE40" si="120">IF(N40=N40,"〇","✕")</f>
        <v>〇</v>
      </c>
      <c r="AF40" s="896" t="str">
        <f t="shared" ref="AF40" si="121">IF(O40=O40,"〇","✕")</f>
        <v>〇</v>
      </c>
      <c r="AG40" s="896" t="str">
        <f t="shared" ref="AG40" si="122">IF(P40=P40,"〇","✕")</f>
        <v>〇</v>
      </c>
      <c r="AH40" s="896" t="str">
        <f t="shared" ref="AH40" si="123">IF(Q40=Q40,"〇","✕")</f>
        <v>〇</v>
      </c>
      <c r="AI40" s="896" t="str">
        <f t="shared" ref="AI40" si="124">IF(R40=R40,"〇","✕")</f>
        <v>〇</v>
      </c>
      <c r="AJ40" s="896" t="str">
        <f t="shared" ref="AJ40" si="125">IF(S40=S40,"〇","✕")</f>
        <v>〇</v>
      </c>
      <c r="AK40" s="896" t="str">
        <f t="shared" ref="AK40" si="126">IF(T40=T40,"〇","✕")</f>
        <v>〇</v>
      </c>
      <c r="AL40" s="896" t="str">
        <f t="shared" ref="AL40" si="127">IF(U40=U40,"〇","✕")</f>
        <v>〇</v>
      </c>
      <c r="AM40" s="896" t="str">
        <f t="shared" ref="AM40" si="128">IF(V40=V40,"〇","✕")</f>
        <v>〇</v>
      </c>
    </row>
    <row r="41" spans="1:39">
      <c r="A41" s="871"/>
      <c r="B41" s="915"/>
      <c r="C41" s="865"/>
      <c r="D41" s="405" t="s">
        <v>22</v>
      </c>
      <c r="E41" s="899"/>
      <c r="F41" s="892"/>
      <c r="G41" s="892"/>
      <c r="H41" s="892"/>
      <c r="I41" s="892"/>
      <c r="J41" s="892"/>
      <c r="K41" s="892"/>
      <c r="L41" s="892"/>
      <c r="M41" s="892"/>
      <c r="N41" s="897"/>
      <c r="O41" s="897"/>
      <c r="P41" s="897"/>
      <c r="Q41" s="897"/>
      <c r="R41" s="897"/>
      <c r="S41" s="897"/>
      <c r="T41" s="897"/>
      <c r="U41" s="897"/>
      <c r="V41" s="894"/>
      <c r="W41" s="897"/>
      <c r="X41" s="897"/>
      <c r="Y41" s="897"/>
      <c r="Z41" s="897"/>
      <c r="AA41" s="897"/>
      <c r="AB41" s="897"/>
      <c r="AC41" s="897"/>
      <c r="AD41" s="897"/>
      <c r="AE41" s="897"/>
      <c r="AF41" s="897"/>
      <c r="AG41" s="897"/>
      <c r="AH41" s="897"/>
      <c r="AI41" s="897"/>
      <c r="AJ41" s="897"/>
      <c r="AK41" s="897"/>
      <c r="AL41" s="897"/>
      <c r="AM41" s="897"/>
    </row>
    <row r="42" spans="1:39">
      <c r="A42" s="871"/>
      <c r="B42" s="915"/>
      <c r="C42" s="909" t="s">
        <v>52</v>
      </c>
      <c r="D42" s="405" t="s">
        <v>53</v>
      </c>
      <c r="E42" s="899"/>
      <c r="F42" s="892"/>
      <c r="G42" s="892"/>
      <c r="H42" s="892"/>
      <c r="I42" s="892"/>
      <c r="J42" s="892"/>
      <c r="K42" s="892"/>
      <c r="L42" s="892"/>
      <c r="M42" s="892"/>
      <c r="N42" s="897"/>
      <c r="O42" s="897"/>
      <c r="P42" s="897"/>
      <c r="Q42" s="897"/>
      <c r="R42" s="897"/>
      <c r="S42" s="897"/>
      <c r="T42" s="897"/>
      <c r="U42" s="897"/>
      <c r="V42" s="894"/>
      <c r="W42" s="897"/>
      <c r="X42" s="897"/>
      <c r="Y42" s="897"/>
      <c r="Z42" s="897"/>
      <c r="AA42" s="897"/>
      <c r="AB42" s="897"/>
      <c r="AC42" s="897"/>
      <c r="AD42" s="897"/>
      <c r="AE42" s="897"/>
      <c r="AF42" s="897"/>
      <c r="AG42" s="897"/>
      <c r="AH42" s="897"/>
      <c r="AI42" s="897"/>
      <c r="AJ42" s="897"/>
      <c r="AK42" s="897"/>
      <c r="AL42" s="897"/>
      <c r="AM42" s="897"/>
    </row>
    <row r="43" spans="1:39">
      <c r="A43" s="871"/>
      <c r="B43" s="915"/>
      <c r="C43" s="910"/>
      <c r="D43" s="404" t="s">
        <v>54</v>
      </c>
      <c r="E43" s="899"/>
      <c r="F43" s="892"/>
      <c r="G43" s="892"/>
      <c r="H43" s="892"/>
      <c r="I43" s="892"/>
      <c r="J43" s="892"/>
      <c r="K43" s="892"/>
      <c r="L43" s="892"/>
      <c r="M43" s="892"/>
      <c r="N43" s="898"/>
      <c r="O43" s="898"/>
      <c r="P43" s="898"/>
      <c r="Q43" s="898"/>
      <c r="R43" s="898"/>
      <c r="S43" s="898"/>
      <c r="T43" s="898"/>
      <c r="U43" s="898"/>
      <c r="V43" s="895"/>
      <c r="W43" s="898"/>
      <c r="X43" s="898"/>
      <c r="Y43" s="898"/>
      <c r="Z43" s="898"/>
      <c r="AA43" s="898"/>
      <c r="AB43" s="898"/>
      <c r="AC43" s="898"/>
      <c r="AD43" s="898"/>
      <c r="AE43" s="898"/>
      <c r="AF43" s="898"/>
      <c r="AG43" s="898"/>
      <c r="AH43" s="898"/>
      <c r="AI43" s="898"/>
      <c r="AJ43" s="898"/>
      <c r="AK43" s="898"/>
      <c r="AL43" s="898"/>
      <c r="AM43" s="898"/>
    </row>
    <row r="44" spans="1:39">
      <c r="A44" s="871"/>
      <c r="B44" s="914" t="s">
        <v>71</v>
      </c>
      <c r="C44" s="864" t="s">
        <v>50</v>
      </c>
      <c r="D44" s="403" t="s">
        <v>21</v>
      </c>
      <c r="E44" s="899">
        <v>1</v>
      </c>
      <c r="F44" s="892">
        <v>1</v>
      </c>
      <c r="G44" s="892">
        <v>1</v>
      </c>
      <c r="H44" s="892">
        <v>1</v>
      </c>
      <c r="I44" s="892">
        <v>1</v>
      </c>
      <c r="J44" s="892">
        <v>1</v>
      </c>
      <c r="K44" s="892">
        <v>1</v>
      </c>
      <c r="L44" s="892">
        <v>1</v>
      </c>
      <c r="M44" s="892">
        <v>1</v>
      </c>
      <c r="N44" s="892">
        <v>1</v>
      </c>
      <c r="O44" s="896">
        <v>0.98</v>
      </c>
      <c r="P44" s="896">
        <v>0.96</v>
      </c>
      <c r="Q44" s="896">
        <v>0.94</v>
      </c>
      <c r="R44" s="896">
        <v>0.92</v>
      </c>
      <c r="S44" s="896">
        <v>0.91</v>
      </c>
      <c r="T44" s="896">
        <v>0.9</v>
      </c>
      <c r="U44" s="896">
        <v>0.89</v>
      </c>
      <c r="V44" s="893">
        <v>0.89</v>
      </c>
      <c r="W44" s="896" t="str">
        <f>IF(F44=F44,"〇","✕")</f>
        <v>〇</v>
      </c>
      <c r="X44" s="896" t="str">
        <f t="shared" ref="X44" si="129">IF(G44=G44,"〇","✕")</f>
        <v>〇</v>
      </c>
      <c r="Y44" s="896" t="str">
        <f t="shared" ref="Y44" si="130">IF(H44=H44,"〇","✕")</f>
        <v>〇</v>
      </c>
      <c r="Z44" s="896" t="str">
        <f t="shared" ref="Z44" si="131">IF(I44=I44,"〇","✕")</f>
        <v>〇</v>
      </c>
      <c r="AA44" s="896" t="str">
        <f t="shared" ref="AA44" si="132">IF(J44=J44,"〇","✕")</f>
        <v>〇</v>
      </c>
      <c r="AB44" s="896" t="str">
        <f t="shared" ref="AB44" si="133">IF(K44=K44,"〇","✕")</f>
        <v>〇</v>
      </c>
      <c r="AC44" s="896" t="str">
        <f t="shared" ref="AC44" si="134">IF(L44=L44,"〇","✕")</f>
        <v>〇</v>
      </c>
      <c r="AD44" s="896" t="str">
        <f t="shared" ref="AD44" si="135">IF(M44=M44,"〇","✕")</f>
        <v>〇</v>
      </c>
      <c r="AE44" s="896" t="str">
        <f t="shared" ref="AE44" si="136">IF(N44=N44,"〇","✕")</f>
        <v>〇</v>
      </c>
      <c r="AF44" s="896" t="str">
        <f t="shared" ref="AF44" si="137">IF(O44=O44,"〇","✕")</f>
        <v>〇</v>
      </c>
      <c r="AG44" s="896" t="str">
        <f t="shared" ref="AG44" si="138">IF(P44=P44,"〇","✕")</f>
        <v>〇</v>
      </c>
      <c r="AH44" s="896" t="str">
        <f t="shared" ref="AH44" si="139">IF(Q44=Q44,"〇","✕")</f>
        <v>〇</v>
      </c>
      <c r="AI44" s="896" t="str">
        <f t="shared" ref="AI44" si="140">IF(R44=R44,"〇","✕")</f>
        <v>〇</v>
      </c>
      <c r="AJ44" s="896" t="str">
        <f t="shared" ref="AJ44" si="141">IF(S44=S44,"〇","✕")</f>
        <v>〇</v>
      </c>
      <c r="AK44" s="896" t="str">
        <f t="shared" ref="AK44" si="142">IF(T44=T44,"〇","✕")</f>
        <v>〇</v>
      </c>
      <c r="AL44" s="896" t="str">
        <f t="shared" ref="AL44" si="143">IF(U44=U44,"〇","✕")</f>
        <v>〇</v>
      </c>
      <c r="AM44" s="896" t="str">
        <f t="shared" ref="AM44" si="144">IF(V44=V44,"〇","✕")</f>
        <v>〇</v>
      </c>
    </row>
    <row r="45" spans="1:39">
      <c r="A45" s="871"/>
      <c r="B45" s="915"/>
      <c r="C45" s="865"/>
      <c r="D45" s="405" t="s">
        <v>22</v>
      </c>
      <c r="E45" s="899"/>
      <c r="F45" s="892"/>
      <c r="G45" s="892"/>
      <c r="H45" s="892"/>
      <c r="I45" s="892"/>
      <c r="J45" s="892"/>
      <c r="K45" s="892"/>
      <c r="L45" s="892"/>
      <c r="M45" s="892"/>
      <c r="N45" s="892"/>
      <c r="O45" s="897"/>
      <c r="P45" s="897"/>
      <c r="Q45" s="897"/>
      <c r="R45" s="897"/>
      <c r="S45" s="897"/>
      <c r="T45" s="897"/>
      <c r="U45" s="897"/>
      <c r="V45" s="894"/>
      <c r="W45" s="897"/>
      <c r="X45" s="897"/>
      <c r="Y45" s="897"/>
      <c r="Z45" s="897"/>
      <c r="AA45" s="897"/>
      <c r="AB45" s="897"/>
      <c r="AC45" s="897"/>
      <c r="AD45" s="897"/>
      <c r="AE45" s="897"/>
      <c r="AF45" s="897"/>
      <c r="AG45" s="897"/>
      <c r="AH45" s="897"/>
      <c r="AI45" s="897"/>
      <c r="AJ45" s="897"/>
      <c r="AK45" s="897"/>
      <c r="AL45" s="897"/>
      <c r="AM45" s="897"/>
    </row>
    <row r="46" spans="1:39">
      <c r="A46" s="871"/>
      <c r="B46" s="915"/>
      <c r="C46" s="909" t="s">
        <v>52</v>
      </c>
      <c r="D46" s="405" t="s">
        <v>53</v>
      </c>
      <c r="E46" s="899"/>
      <c r="F46" s="892"/>
      <c r="G46" s="892"/>
      <c r="H46" s="892"/>
      <c r="I46" s="892"/>
      <c r="J46" s="892"/>
      <c r="K46" s="892"/>
      <c r="L46" s="892"/>
      <c r="M46" s="892"/>
      <c r="N46" s="892"/>
      <c r="O46" s="897"/>
      <c r="P46" s="897"/>
      <c r="Q46" s="897"/>
      <c r="R46" s="897"/>
      <c r="S46" s="897"/>
      <c r="T46" s="897"/>
      <c r="U46" s="897"/>
      <c r="V46" s="894"/>
      <c r="W46" s="897"/>
      <c r="X46" s="897"/>
      <c r="Y46" s="897"/>
      <c r="Z46" s="897"/>
      <c r="AA46" s="897"/>
      <c r="AB46" s="897"/>
      <c r="AC46" s="897"/>
      <c r="AD46" s="897"/>
      <c r="AE46" s="897"/>
      <c r="AF46" s="897"/>
      <c r="AG46" s="897"/>
      <c r="AH46" s="897"/>
      <c r="AI46" s="897"/>
      <c r="AJ46" s="897"/>
      <c r="AK46" s="897"/>
      <c r="AL46" s="897"/>
      <c r="AM46" s="897"/>
    </row>
    <row r="47" spans="1:39">
      <c r="A47" s="871"/>
      <c r="B47" s="915"/>
      <c r="C47" s="910"/>
      <c r="D47" s="404" t="s">
        <v>54</v>
      </c>
      <c r="E47" s="899"/>
      <c r="F47" s="892"/>
      <c r="G47" s="892"/>
      <c r="H47" s="892"/>
      <c r="I47" s="892"/>
      <c r="J47" s="892"/>
      <c r="K47" s="892"/>
      <c r="L47" s="892"/>
      <c r="M47" s="892"/>
      <c r="N47" s="892"/>
      <c r="O47" s="898"/>
      <c r="P47" s="898"/>
      <c r="Q47" s="898"/>
      <c r="R47" s="898"/>
      <c r="S47" s="898"/>
      <c r="T47" s="898"/>
      <c r="U47" s="898"/>
      <c r="V47" s="895"/>
      <c r="W47" s="898"/>
      <c r="X47" s="898"/>
      <c r="Y47" s="898"/>
      <c r="Z47" s="898"/>
      <c r="AA47" s="898"/>
      <c r="AB47" s="898"/>
      <c r="AC47" s="898"/>
      <c r="AD47" s="898"/>
      <c r="AE47" s="898"/>
      <c r="AF47" s="898"/>
      <c r="AG47" s="898"/>
      <c r="AH47" s="898"/>
      <c r="AI47" s="898"/>
      <c r="AJ47" s="898"/>
      <c r="AK47" s="898"/>
      <c r="AL47" s="898"/>
      <c r="AM47" s="898"/>
    </row>
    <row r="48" spans="1:39">
      <c r="A48" s="871"/>
      <c r="B48" s="914" t="s">
        <v>73</v>
      </c>
      <c r="C48" s="864" t="s">
        <v>50</v>
      </c>
      <c r="D48" s="403" t="s">
        <v>21</v>
      </c>
      <c r="E48" s="899">
        <v>1</v>
      </c>
      <c r="F48" s="892">
        <v>1</v>
      </c>
      <c r="G48" s="892">
        <v>1</v>
      </c>
      <c r="H48" s="892">
        <v>1</v>
      </c>
      <c r="I48" s="892">
        <v>1</v>
      </c>
      <c r="J48" s="892">
        <v>1</v>
      </c>
      <c r="K48" s="892">
        <v>1</v>
      </c>
      <c r="L48" s="892">
        <v>1</v>
      </c>
      <c r="M48" s="892">
        <v>1</v>
      </c>
      <c r="N48" s="892">
        <v>1</v>
      </c>
      <c r="O48" s="892">
        <v>1</v>
      </c>
      <c r="P48" s="896">
        <v>0.98</v>
      </c>
      <c r="Q48" s="896">
        <v>0.96</v>
      </c>
      <c r="R48" s="896">
        <v>0.94</v>
      </c>
      <c r="S48" s="896">
        <v>0.93</v>
      </c>
      <c r="T48" s="896">
        <v>0.92</v>
      </c>
      <c r="U48" s="896">
        <v>0.91</v>
      </c>
      <c r="V48" s="893">
        <v>0.9</v>
      </c>
      <c r="W48" s="896" t="str">
        <f>IF(F48=F48,"〇","✕")</f>
        <v>〇</v>
      </c>
      <c r="X48" s="896" t="str">
        <f t="shared" ref="X48" si="145">IF(G48=G48,"〇","✕")</f>
        <v>〇</v>
      </c>
      <c r="Y48" s="896" t="str">
        <f t="shared" ref="Y48" si="146">IF(H48=H48,"〇","✕")</f>
        <v>〇</v>
      </c>
      <c r="Z48" s="896" t="str">
        <f t="shared" ref="Z48" si="147">IF(I48=I48,"〇","✕")</f>
        <v>〇</v>
      </c>
      <c r="AA48" s="896" t="str">
        <f t="shared" ref="AA48" si="148">IF(J48=J48,"〇","✕")</f>
        <v>〇</v>
      </c>
      <c r="AB48" s="896" t="str">
        <f t="shared" ref="AB48" si="149">IF(K48=K48,"〇","✕")</f>
        <v>〇</v>
      </c>
      <c r="AC48" s="896" t="str">
        <f t="shared" ref="AC48" si="150">IF(L48=L48,"〇","✕")</f>
        <v>〇</v>
      </c>
      <c r="AD48" s="896" t="str">
        <f t="shared" ref="AD48" si="151">IF(M48=M48,"〇","✕")</f>
        <v>〇</v>
      </c>
      <c r="AE48" s="896" t="str">
        <f t="shared" ref="AE48" si="152">IF(N48=N48,"〇","✕")</f>
        <v>〇</v>
      </c>
      <c r="AF48" s="896" t="str">
        <f t="shared" ref="AF48" si="153">IF(O48=O48,"〇","✕")</f>
        <v>〇</v>
      </c>
      <c r="AG48" s="896" t="str">
        <f t="shared" ref="AG48" si="154">IF(P48=P48,"〇","✕")</f>
        <v>〇</v>
      </c>
      <c r="AH48" s="896" t="str">
        <f t="shared" ref="AH48" si="155">IF(Q48=Q48,"〇","✕")</f>
        <v>〇</v>
      </c>
      <c r="AI48" s="896" t="str">
        <f t="shared" ref="AI48" si="156">IF(R48=R48,"〇","✕")</f>
        <v>〇</v>
      </c>
      <c r="AJ48" s="896" t="str">
        <f t="shared" ref="AJ48" si="157">IF(S48=S48,"〇","✕")</f>
        <v>〇</v>
      </c>
      <c r="AK48" s="896" t="str">
        <f t="shared" ref="AK48" si="158">IF(T48=T48,"〇","✕")</f>
        <v>〇</v>
      </c>
      <c r="AL48" s="896" t="str">
        <f t="shared" ref="AL48" si="159">IF(U48=U48,"〇","✕")</f>
        <v>〇</v>
      </c>
      <c r="AM48" s="896" t="str">
        <f t="shared" ref="AM48" si="160">IF(V48=V48,"〇","✕")</f>
        <v>〇</v>
      </c>
    </row>
    <row r="49" spans="1:39">
      <c r="A49" s="871"/>
      <c r="B49" s="915"/>
      <c r="C49" s="865"/>
      <c r="D49" s="405" t="s">
        <v>22</v>
      </c>
      <c r="E49" s="899"/>
      <c r="F49" s="892"/>
      <c r="G49" s="892"/>
      <c r="H49" s="892"/>
      <c r="I49" s="892"/>
      <c r="J49" s="892"/>
      <c r="K49" s="892"/>
      <c r="L49" s="892"/>
      <c r="M49" s="892"/>
      <c r="N49" s="892"/>
      <c r="O49" s="892"/>
      <c r="P49" s="897"/>
      <c r="Q49" s="897"/>
      <c r="R49" s="897"/>
      <c r="S49" s="897"/>
      <c r="T49" s="897"/>
      <c r="U49" s="897"/>
      <c r="V49" s="894"/>
      <c r="W49" s="897"/>
      <c r="X49" s="897"/>
      <c r="Y49" s="897"/>
      <c r="Z49" s="897"/>
      <c r="AA49" s="897"/>
      <c r="AB49" s="897"/>
      <c r="AC49" s="897"/>
      <c r="AD49" s="897"/>
      <c r="AE49" s="897"/>
      <c r="AF49" s="897"/>
      <c r="AG49" s="897"/>
      <c r="AH49" s="897"/>
      <c r="AI49" s="897"/>
      <c r="AJ49" s="897"/>
      <c r="AK49" s="897"/>
      <c r="AL49" s="897"/>
      <c r="AM49" s="897"/>
    </row>
    <row r="50" spans="1:39">
      <c r="A50" s="871"/>
      <c r="B50" s="915"/>
      <c r="C50" s="909" t="s">
        <v>52</v>
      </c>
      <c r="D50" s="405" t="s">
        <v>53</v>
      </c>
      <c r="E50" s="899"/>
      <c r="F50" s="892"/>
      <c r="G50" s="892"/>
      <c r="H50" s="892"/>
      <c r="I50" s="892"/>
      <c r="J50" s="892"/>
      <c r="K50" s="892"/>
      <c r="L50" s="892"/>
      <c r="M50" s="892"/>
      <c r="N50" s="892"/>
      <c r="O50" s="892"/>
      <c r="P50" s="897"/>
      <c r="Q50" s="897"/>
      <c r="R50" s="897"/>
      <c r="S50" s="897"/>
      <c r="T50" s="897"/>
      <c r="U50" s="897"/>
      <c r="V50" s="894"/>
      <c r="W50" s="897"/>
      <c r="X50" s="897"/>
      <c r="Y50" s="897"/>
      <c r="Z50" s="897"/>
      <c r="AA50" s="897"/>
      <c r="AB50" s="897"/>
      <c r="AC50" s="897"/>
      <c r="AD50" s="897"/>
      <c r="AE50" s="897"/>
      <c r="AF50" s="897"/>
      <c r="AG50" s="897"/>
      <c r="AH50" s="897"/>
      <c r="AI50" s="897"/>
      <c r="AJ50" s="897"/>
      <c r="AK50" s="897"/>
      <c r="AL50" s="897"/>
      <c r="AM50" s="897"/>
    </row>
    <row r="51" spans="1:39">
      <c r="A51" s="871"/>
      <c r="B51" s="915"/>
      <c r="C51" s="910"/>
      <c r="D51" s="404" t="s">
        <v>54</v>
      </c>
      <c r="E51" s="899"/>
      <c r="F51" s="892"/>
      <c r="G51" s="892"/>
      <c r="H51" s="892"/>
      <c r="I51" s="892"/>
      <c r="J51" s="892"/>
      <c r="K51" s="892"/>
      <c r="L51" s="892"/>
      <c r="M51" s="892"/>
      <c r="N51" s="892"/>
      <c r="O51" s="892"/>
      <c r="P51" s="898"/>
      <c r="Q51" s="898"/>
      <c r="R51" s="898"/>
      <c r="S51" s="898"/>
      <c r="T51" s="898"/>
      <c r="U51" s="898"/>
      <c r="V51" s="895"/>
      <c r="W51" s="898"/>
      <c r="X51" s="898"/>
      <c r="Y51" s="898"/>
      <c r="Z51" s="898"/>
      <c r="AA51" s="898"/>
      <c r="AB51" s="898"/>
      <c r="AC51" s="898"/>
      <c r="AD51" s="898"/>
      <c r="AE51" s="898"/>
      <c r="AF51" s="898"/>
      <c r="AG51" s="898"/>
      <c r="AH51" s="898"/>
      <c r="AI51" s="898"/>
      <c r="AJ51" s="898"/>
      <c r="AK51" s="898"/>
      <c r="AL51" s="898"/>
      <c r="AM51" s="898"/>
    </row>
    <row r="52" spans="1:39">
      <c r="A52" s="871"/>
      <c r="B52" s="916" t="s">
        <v>75</v>
      </c>
      <c r="C52" s="864" t="s">
        <v>50</v>
      </c>
      <c r="D52" s="403" t="s">
        <v>21</v>
      </c>
      <c r="E52" s="899">
        <v>1</v>
      </c>
      <c r="F52" s="892">
        <v>1</v>
      </c>
      <c r="G52" s="892">
        <v>1</v>
      </c>
      <c r="H52" s="892">
        <v>1</v>
      </c>
      <c r="I52" s="892">
        <v>1</v>
      </c>
      <c r="J52" s="892">
        <v>1</v>
      </c>
      <c r="K52" s="892">
        <v>1</v>
      </c>
      <c r="L52" s="892">
        <v>1</v>
      </c>
      <c r="M52" s="892">
        <v>1</v>
      </c>
      <c r="N52" s="892">
        <v>1</v>
      </c>
      <c r="O52" s="892">
        <v>1</v>
      </c>
      <c r="P52" s="892">
        <v>1</v>
      </c>
      <c r="Q52" s="896">
        <v>0.98</v>
      </c>
      <c r="R52" s="896">
        <v>0.96</v>
      </c>
      <c r="S52" s="896">
        <v>0.95</v>
      </c>
      <c r="T52" s="896">
        <v>0.94</v>
      </c>
      <c r="U52" s="896">
        <v>0.93</v>
      </c>
      <c r="V52" s="893">
        <v>0.92</v>
      </c>
      <c r="W52" s="896" t="str">
        <f>IF(F52=F52,"〇","✕")</f>
        <v>〇</v>
      </c>
      <c r="X52" s="896" t="str">
        <f t="shared" ref="X52" si="161">IF(G52=G52,"〇","✕")</f>
        <v>〇</v>
      </c>
      <c r="Y52" s="896" t="str">
        <f t="shared" ref="Y52" si="162">IF(H52=H52,"〇","✕")</f>
        <v>〇</v>
      </c>
      <c r="Z52" s="896" t="str">
        <f t="shared" ref="Z52" si="163">IF(I52=I52,"〇","✕")</f>
        <v>〇</v>
      </c>
      <c r="AA52" s="896" t="str">
        <f t="shared" ref="AA52" si="164">IF(J52=J52,"〇","✕")</f>
        <v>〇</v>
      </c>
      <c r="AB52" s="896" t="str">
        <f t="shared" ref="AB52" si="165">IF(K52=K52,"〇","✕")</f>
        <v>〇</v>
      </c>
      <c r="AC52" s="896" t="str">
        <f t="shared" ref="AC52" si="166">IF(L52=L52,"〇","✕")</f>
        <v>〇</v>
      </c>
      <c r="AD52" s="896" t="str">
        <f t="shared" ref="AD52" si="167">IF(M52=M52,"〇","✕")</f>
        <v>〇</v>
      </c>
      <c r="AE52" s="896" t="str">
        <f t="shared" ref="AE52" si="168">IF(N52=N52,"〇","✕")</f>
        <v>〇</v>
      </c>
      <c r="AF52" s="896" t="str">
        <f t="shared" ref="AF52" si="169">IF(O52=O52,"〇","✕")</f>
        <v>〇</v>
      </c>
      <c r="AG52" s="896" t="str">
        <f t="shared" ref="AG52" si="170">IF(P52=P52,"〇","✕")</f>
        <v>〇</v>
      </c>
      <c r="AH52" s="896" t="str">
        <f t="shared" ref="AH52" si="171">IF(Q52=Q52,"〇","✕")</f>
        <v>〇</v>
      </c>
      <c r="AI52" s="896" t="str">
        <f t="shared" ref="AI52" si="172">IF(R52=R52,"〇","✕")</f>
        <v>〇</v>
      </c>
      <c r="AJ52" s="896" t="str">
        <f t="shared" ref="AJ52" si="173">IF(S52=S52,"〇","✕")</f>
        <v>〇</v>
      </c>
      <c r="AK52" s="896" t="str">
        <f t="shared" ref="AK52" si="174">IF(T52=T52,"〇","✕")</f>
        <v>〇</v>
      </c>
      <c r="AL52" s="896" t="str">
        <f t="shared" ref="AL52" si="175">IF(U52=U52,"〇","✕")</f>
        <v>〇</v>
      </c>
      <c r="AM52" s="896" t="str">
        <f t="shared" ref="AM52" si="176">IF(V52=V52,"〇","✕")</f>
        <v>〇</v>
      </c>
    </row>
    <row r="53" spans="1:39">
      <c r="A53" s="871"/>
      <c r="B53" s="917"/>
      <c r="C53" s="865"/>
      <c r="D53" s="405" t="s">
        <v>22</v>
      </c>
      <c r="E53" s="899"/>
      <c r="F53" s="892"/>
      <c r="G53" s="892"/>
      <c r="H53" s="892"/>
      <c r="I53" s="892"/>
      <c r="J53" s="892"/>
      <c r="K53" s="892"/>
      <c r="L53" s="892"/>
      <c r="M53" s="892"/>
      <c r="N53" s="892"/>
      <c r="O53" s="892"/>
      <c r="P53" s="892"/>
      <c r="Q53" s="897"/>
      <c r="R53" s="897"/>
      <c r="S53" s="897"/>
      <c r="T53" s="897"/>
      <c r="U53" s="897"/>
      <c r="V53" s="894"/>
      <c r="W53" s="897"/>
      <c r="X53" s="897"/>
      <c r="Y53" s="897"/>
      <c r="Z53" s="897"/>
      <c r="AA53" s="897"/>
      <c r="AB53" s="897"/>
      <c r="AC53" s="897"/>
      <c r="AD53" s="897"/>
      <c r="AE53" s="897"/>
      <c r="AF53" s="897"/>
      <c r="AG53" s="897"/>
      <c r="AH53" s="897"/>
      <c r="AI53" s="897"/>
      <c r="AJ53" s="897"/>
      <c r="AK53" s="897"/>
      <c r="AL53" s="897"/>
      <c r="AM53" s="897"/>
    </row>
    <row r="54" spans="1:39">
      <c r="A54" s="871"/>
      <c r="B54" s="917"/>
      <c r="C54" s="909" t="s">
        <v>52</v>
      </c>
      <c r="D54" s="405" t="s">
        <v>53</v>
      </c>
      <c r="E54" s="899"/>
      <c r="F54" s="892"/>
      <c r="G54" s="892"/>
      <c r="H54" s="892"/>
      <c r="I54" s="892"/>
      <c r="J54" s="892"/>
      <c r="K54" s="892"/>
      <c r="L54" s="892"/>
      <c r="M54" s="892"/>
      <c r="N54" s="892"/>
      <c r="O54" s="892"/>
      <c r="P54" s="892"/>
      <c r="Q54" s="897"/>
      <c r="R54" s="897"/>
      <c r="S54" s="897"/>
      <c r="T54" s="897"/>
      <c r="U54" s="897"/>
      <c r="V54" s="894"/>
      <c r="W54" s="897"/>
      <c r="X54" s="897"/>
      <c r="Y54" s="897"/>
      <c r="Z54" s="897"/>
      <c r="AA54" s="897"/>
      <c r="AB54" s="897"/>
      <c r="AC54" s="897"/>
      <c r="AD54" s="897"/>
      <c r="AE54" s="897"/>
      <c r="AF54" s="897"/>
      <c r="AG54" s="897"/>
      <c r="AH54" s="897"/>
      <c r="AI54" s="897"/>
      <c r="AJ54" s="897"/>
      <c r="AK54" s="897"/>
      <c r="AL54" s="897"/>
      <c r="AM54" s="897"/>
    </row>
    <row r="55" spans="1:39">
      <c r="A55" s="871"/>
      <c r="B55" s="918"/>
      <c r="C55" s="910"/>
      <c r="D55" s="404" t="s">
        <v>54</v>
      </c>
      <c r="E55" s="899"/>
      <c r="F55" s="892"/>
      <c r="G55" s="892"/>
      <c r="H55" s="892"/>
      <c r="I55" s="892"/>
      <c r="J55" s="892"/>
      <c r="K55" s="892"/>
      <c r="L55" s="892"/>
      <c r="M55" s="892"/>
      <c r="N55" s="892"/>
      <c r="O55" s="892"/>
      <c r="P55" s="892"/>
      <c r="Q55" s="898"/>
      <c r="R55" s="898"/>
      <c r="S55" s="898"/>
      <c r="T55" s="898"/>
      <c r="U55" s="898"/>
      <c r="V55" s="895"/>
      <c r="W55" s="898"/>
      <c r="X55" s="898"/>
      <c r="Y55" s="898"/>
      <c r="Z55" s="898"/>
      <c r="AA55" s="898"/>
      <c r="AB55" s="898"/>
      <c r="AC55" s="898"/>
      <c r="AD55" s="898"/>
      <c r="AE55" s="898"/>
      <c r="AF55" s="898"/>
      <c r="AG55" s="898"/>
      <c r="AH55" s="898"/>
      <c r="AI55" s="898"/>
      <c r="AJ55" s="898"/>
      <c r="AK55" s="898"/>
      <c r="AL55" s="898"/>
      <c r="AM55" s="898"/>
    </row>
    <row r="56" spans="1:39">
      <c r="A56" s="871"/>
      <c r="B56" s="919" t="s">
        <v>77</v>
      </c>
      <c r="C56" s="864" t="s">
        <v>50</v>
      </c>
      <c r="D56" s="403" t="s">
        <v>21</v>
      </c>
      <c r="E56" s="899">
        <v>1</v>
      </c>
      <c r="F56" s="892">
        <v>1</v>
      </c>
      <c r="G56" s="892">
        <v>1</v>
      </c>
      <c r="H56" s="892">
        <v>1</v>
      </c>
      <c r="I56" s="892">
        <v>1</v>
      </c>
      <c r="J56" s="892">
        <v>1</v>
      </c>
      <c r="K56" s="892">
        <v>1</v>
      </c>
      <c r="L56" s="892">
        <v>1</v>
      </c>
      <c r="M56" s="892">
        <v>1</v>
      </c>
      <c r="N56" s="892">
        <v>1</v>
      </c>
      <c r="O56" s="892">
        <v>1</v>
      </c>
      <c r="P56" s="892">
        <v>1</v>
      </c>
      <c r="Q56" s="892">
        <v>1</v>
      </c>
      <c r="R56" s="896">
        <v>0.98</v>
      </c>
      <c r="S56" s="896">
        <v>0.97</v>
      </c>
      <c r="T56" s="896">
        <v>0.96</v>
      </c>
      <c r="U56" s="896">
        <v>0.95</v>
      </c>
      <c r="V56" s="893">
        <v>0.94</v>
      </c>
      <c r="W56" s="896" t="str">
        <f>IF(F56=F56,"〇","✕")</f>
        <v>〇</v>
      </c>
      <c r="X56" s="896" t="str">
        <f t="shared" ref="X56" si="177">IF(G56=G56,"〇","✕")</f>
        <v>〇</v>
      </c>
      <c r="Y56" s="896" t="str">
        <f t="shared" ref="Y56" si="178">IF(H56=H56,"〇","✕")</f>
        <v>〇</v>
      </c>
      <c r="Z56" s="896" t="str">
        <f t="shared" ref="Z56" si="179">IF(I56=I56,"〇","✕")</f>
        <v>〇</v>
      </c>
      <c r="AA56" s="896" t="str">
        <f t="shared" ref="AA56" si="180">IF(J56=J56,"〇","✕")</f>
        <v>〇</v>
      </c>
      <c r="AB56" s="896" t="str">
        <f t="shared" ref="AB56" si="181">IF(K56=K56,"〇","✕")</f>
        <v>〇</v>
      </c>
      <c r="AC56" s="896" t="str">
        <f t="shared" ref="AC56" si="182">IF(L56=L56,"〇","✕")</f>
        <v>〇</v>
      </c>
      <c r="AD56" s="896" t="str">
        <f t="shared" ref="AD56" si="183">IF(M56=M56,"〇","✕")</f>
        <v>〇</v>
      </c>
      <c r="AE56" s="896" t="str">
        <f t="shared" ref="AE56" si="184">IF(N56=N56,"〇","✕")</f>
        <v>〇</v>
      </c>
      <c r="AF56" s="896" t="str">
        <f t="shared" ref="AF56" si="185">IF(O56=O56,"〇","✕")</f>
        <v>〇</v>
      </c>
      <c r="AG56" s="896" t="str">
        <f t="shared" ref="AG56" si="186">IF(P56=P56,"〇","✕")</f>
        <v>〇</v>
      </c>
      <c r="AH56" s="896" t="str">
        <f t="shared" ref="AH56" si="187">IF(Q56=Q56,"〇","✕")</f>
        <v>〇</v>
      </c>
      <c r="AI56" s="896" t="str">
        <f t="shared" ref="AI56" si="188">IF(R56=R56,"〇","✕")</f>
        <v>〇</v>
      </c>
      <c r="AJ56" s="896" t="str">
        <f t="shared" ref="AJ56" si="189">IF(S56=S56,"〇","✕")</f>
        <v>〇</v>
      </c>
      <c r="AK56" s="896" t="str">
        <f t="shared" ref="AK56" si="190">IF(T56=T56,"〇","✕")</f>
        <v>〇</v>
      </c>
      <c r="AL56" s="896" t="str">
        <f t="shared" ref="AL56" si="191">IF(U56=U56,"〇","✕")</f>
        <v>〇</v>
      </c>
      <c r="AM56" s="896" t="str">
        <f t="shared" ref="AM56" si="192">IF(V56=V56,"〇","✕")</f>
        <v>〇</v>
      </c>
    </row>
    <row r="57" spans="1:39">
      <c r="A57" s="871"/>
      <c r="B57" s="915"/>
      <c r="C57" s="865"/>
      <c r="D57" s="405" t="s">
        <v>22</v>
      </c>
      <c r="E57" s="899"/>
      <c r="F57" s="892"/>
      <c r="G57" s="892"/>
      <c r="H57" s="892"/>
      <c r="I57" s="892"/>
      <c r="J57" s="892"/>
      <c r="K57" s="892"/>
      <c r="L57" s="892"/>
      <c r="M57" s="892"/>
      <c r="N57" s="892"/>
      <c r="O57" s="892"/>
      <c r="P57" s="892"/>
      <c r="Q57" s="892"/>
      <c r="R57" s="897"/>
      <c r="S57" s="897"/>
      <c r="T57" s="897"/>
      <c r="U57" s="897"/>
      <c r="V57" s="894"/>
      <c r="W57" s="897"/>
      <c r="X57" s="897"/>
      <c r="Y57" s="897"/>
      <c r="Z57" s="897"/>
      <c r="AA57" s="897"/>
      <c r="AB57" s="897"/>
      <c r="AC57" s="897"/>
      <c r="AD57" s="897"/>
      <c r="AE57" s="897"/>
      <c r="AF57" s="897"/>
      <c r="AG57" s="897"/>
      <c r="AH57" s="897"/>
      <c r="AI57" s="897"/>
      <c r="AJ57" s="897"/>
      <c r="AK57" s="897"/>
      <c r="AL57" s="897"/>
      <c r="AM57" s="897"/>
    </row>
    <row r="58" spans="1:39">
      <c r="A58" s="871"/>
      <c r="B58" s="915"/>
      <c r="C58" s="909" t="s">
        <v>52</v>
      </c>
      <c r="D58" s="405" t="s">
        <v>53</v>
      </c>
      <c r="E58" s="899"/>
      <c r="F58" s="892"/>
      <c r="G58" s="892"/>
      <c r="H58" s="892"/>
      <c r="I58" s="892"/>
      <c r="J58" s="892"/>
      <c r="K58" s="892"/>
      <c r="L58" s="892"/>
      <c r="M58" s="892"/>
      <c r="N58" s="892"/>
      <c r="O58" s="892"/>
      <c r="P58" s="892"/>
      <c r="Q58" s="892"/>
      <c r="R58" s="897"/>
      <c r="S58" s="897"/>
      <c r="T58" s="897"/>
      <c r="U58" s="897"/>
      <c r="V58" s="894"/>
      <c r="W58" s="897"/>
      <c r="X58" s="897"/>
      <c r="Y58" s="897"/>
      <c r="Z58" s="897"/>
      <c r="AA58" s="897"/>
      <c r="AB58" s="897"/>
      <c r="AC58" s="897"/>
      <c r="AD58" s="897"/>
      <c r="AE58" s="897"/>
      <c r="AF58" s="897"/>
      <c r="AG58" s="897"/>
      <c r="AH58" s="897"/>
      <c r="AI58" s="897"/>
      <c r="AJ58" s="897"/>
      <c r="AK58" s="897"/>
      <c r="AL58" s="897"/>
      <c r="AM58" s="897"/>
    </row>
    <row r="59" spans="1:39">
      <c r="A59" s="871"/>
      <c r="B59" s="915"/>
      <c r="C59" s="910"/>
      <c r="D59" s="404" t="s">
        <v>54</v>
      </c>
      <c r="E59" s="899"/>
      <c r="F59" s="892"/>
      <c r="G59" s="892"/>
      <c r="H59" s="892"/>
      <c r="I59" s="892"/>
      <c r="J59" s="892"/>
      <c r="K59" s="892"/>
      <c r="L59" s="892"/>
      <c r="M59" s="892"/>
      <c r="N59" s="892"/>
      <c r="O59" s="892"/>
      <c r="P59" s="892"/>
      <c r="Q59" s="892"/>
      <c r="R59" s="898"/>
      <c r="S59" s="898"/>
      <c r="T59" s="898"/>
      <c r="U59" s="898"/>
      <c r="V59" s="895"/>
      <c r="W59" s="898"/>
      <c r="X59" s="898"/>
      <c r="Y59" s="898"/>
      <c r="Z59" s="898"/>
      <c r="AA59" s="898"/>
      <c r="AB59" s="898"/>
      <c r="AC59" s="898"/>
      <c r="AD59" s="898"/>
      <c r="AE59" s="898"/>
      <c r="AF59" s="898"/>
      <c r="AG59" s="898"/>
      <c r="AH59" s="898"/>
      <c r="AI59" s="898"/>
      <c r="AJ59" s="898"/>
      <c r="AK59" s="898"/>
      <c r="AL59" s="898"/>
      <c r="AM59" s="898"/>
    </row>
    <row r="60" spans="1:39">
      <c r="A60" s="871"/>
      <c r="B60" s="914" t="s">
        <v>79</v>
      </c>
      <c r="C60" s="864" t="s">
        <v>50</v>
      </c>
      <c r="D60" s="403" t="s">
        <v>21</v>
      </c>
      <c r="E60" s="899">
        <v>1</v>
      </c>
      <c r="F60" s="892">
        <v>1</v>
      </c>
      <c r="G60" s="892">
        <v>1</v>
      </c>
      <c r="H60" s="892">
        <v>1</v>
      </c>
      <c r="I60" s="892">
        <v>1</v>
      </c>
      <c r="J60" s="892">
        <v>1</v>
      </c>
      <c r="K60" s="892">
        <v>1</v>
      </c>
      <c r="L60" s="892">
        <v>1</v>
      </c>
      <c r="M60" s="892">
        <v>1</v>
      </c>
      <c r="N60" s="892">
        <v>1</v>
      </c>
      <c r="O60" s="892">
        <v>1</v>
      </c>
      <c r="P60" s="892">
        <v>1</v>
      </c>
      <c r="Q60" s="892">
        <v>1</v>
      </c>
      <c r="R60" s="892">
        <v>1</v>
      </c>
      <c r="S60" s="896">
        <v>0.99</v>
      </c>
      <c r="T60" s="896">
        <v>0.98</v>
      </c>
      <c r="U60" s="896">
        <v>0.97</v>
      </c>
      <c r="V60" s="893">
        <v>0.96</v>
      </c>
      <c r="W60" s="896" t="str">
        <f>IF(F60=F60,"〇","✕")</f>
        <v>〇</v>
      </c>
      <c r="X60" s="896" t="str">
        <f t="shared" ref="X60" si="193">IF(G60=G60,"〇","✕")</f>
        <v>〇</v>
      </c>
      <c r="Y60" s="896" t="str">
        <f t="shared" ref="Y60" si="194">IF(H60=H60,"〇","✕")</f>
        <v>〇</v>
      </c>
      <c r="Z60" s="896" t="str">
        <f t="shared" ref="Z60" si="195">IF(I60=I60,"〇","✕")</f>
        <v>〇</v>
      </c>
      <c r="AA60" s="896" t="str">
        <f t="shared" ref="AA60" si="196">IF(J60=J60,"〇","✕")</f>
        <v>〇</v>
      </c>
      <c r="AB60" s="896" t="str">
        <f t="shared" ref="AB60" si="197">IF(K60=K60,"〇","✕")</f>
        <v>〇</v>
      </c>
      <c r="AC60" s="896" t="str">
        <f t="shared" ref="AC60" si="198">IF(L60=L60,"〇","✕")</f>
        <v>〇</v>
      </c>
      <c r="AD60" s="896" t="str">
        <f t="shared" ref="AD60" si="199">IF(M60=M60,"〇","✕")</f>
        <v>〇</v>
      </c>
      <c r="AE60" s="896" t="str">
        <f t="shared" ref="AE60" si="200">IF(N60=N60,"〇","✕")</f>
        <v>〇</v>
      </c>
      <c r="AF60" s="896" t="str">
        <f t="shared" ref="AF60" si="201">IF(O60=O60,"〇","✕")</f>
        <v>〇</v>
      </c>
      <c r="AG60" s="896" t="str">
        <f t="shared" ref="AG60" si="202">IF(P60=P60,"〇","✕")</f>
        <v>〇</v>
      </c>
      <c r="AH60" s="896" t="str">
        <f t="shared" ref="AH60" si="203">IF(Q60=Q60,"〇","✕")</f>
        <v>〇</v>
      </c>
      <c r="AI60" s="896" t="str">
        <f t="shared" ref="AI60" si="204">IF(R60=R60,"〇","✕")</f>
        <v>〇</v>
      </c>
      <c r="AJ60" s="896" t="str">
        <f t="shared" ref="AJ60" si="205">IF(S60=S60,"〇","✕")</f>
        <v>〇</v>
      </c>
      <c r="AK60" s="896" t="str">
        <f t="shared" ref="AK60" si="206">IF(T60=T60,"〇","✕")</f>
        <v>〇</v>
      </c>
      <c r="AL60" s="896" t="str">
        <f t="shared" ref="AL60" si="207">IF(U60=U60,"〇","✕")</f>
        <v>〇</v>
      </c>
      <c r="AM60" s="896" t="str">
        <f t="shared" ref="AM60" si="208">IF(V60=V60,"〇","✕")</f>
        <v>〇</v>
      </c>
    </row>
    <row r="61" spans="1:39">
      <c r="A61" s="871"/>
      <c r="B61" s="915"/>
      <c r="C61" s="865"/>
      <c r="D61" s="405" t="s">
        <v>22</v>
      </c>
      <c r="E61" s="899"/>
      <c r="F61" s="892"/>
      <c r="G61" s="892"/>
      <c r="H61" s="892"/>
      <c r="I61" s="892"/>
      <c r="J61" s="892"/>
      <c r="K61" s="892"/>
      <c r="L61" s="892"/>
      <c r="M61" s="892"/>
      <c r="N61" s="892"/>
      <c r="O61" s="892"/>
      <c r="P61" s="892"/>
      <c r="Q61" s="892"/>
      <c r="R61" s="892"/>
      <c r="S61" s="897"/>
      <c r="T61" s="897"/>
      <c r="U61" s="897"/>
      <c r="V61" s="894"/>
      <c r="W61" s="897"/>
      <c r="X61" s="897"/>
      <c r="Y61" s="897"/>
      <c r="Z61" s="897"/>
      <c r="AA61" s="897"/>
      <c r="AB61" s="897"/>
      <c r="AC61" s="897"/>
      <c r="AD61" s="897"/>
      <c r="AE61" s="897"/>
      <c r="AF61" s="897"/>
      <c r="AG61" s="897"/>
      <c r="AH61" s="897"/>
      <c r="AI61" s="897"/>
      <c r="AJ61" s="897"/>
      <c r="AK61" s="897"/>
      <c r="AL61" s="897"/>
      <c r="AM61" s="897"/>
    </row>
    <row r="62" spans="1:39">
      <c r="A62" s="871"/>
      <c r="B62" s="915"/>
      <c r="C62" s="909" t="s">
        <v>52</v>
      </c>
      <c r="D62" s="405" t="s">
        <v>53</v>
      </c>
      <c r="E62" s="899"/>
      <c r="F62" s="892"/>
      <c r="G62" s="892"/>
      <c r="H62" s="892"/>
      <c r="I62" s="892"/>
      <c r="J62" s="892"/>
      <c r="K62" s="892"/>
      <c r="L62" s="892"/>
      <c r="M62" s="892"/>
      <c r="N62" s="892"/>
      <c r="O62" s="892"/>
      <c r="P62" s="892"/>
      <c r="Q62" s="892"/>
      <c r="R62" s="892"/>
      <c r="S62" s="897"/>
      <c r="T62" s="897"/>
      <c r="U62" s="897"/>
      <c r="V62" s="894"/>
      <c r="W62" s="897"/>
      <c r="X62" s="897"/>
      <c r="Y62" s="897"/>
      <c r="Z62" s="897"/>
      <c r="AA62" s="897"/>
      <c r="AB62" s="897"/>
      <c r="AC62" s="897"/>
      <c r="AD62" s="897"/>
      <c r="AE62" s="897"/>
      <c r="AF62" s="897"/>
      <c r="AG62" s="897"/>
      <c r="AH62" s="897"/>
      <c r="AI62" s="897"/>
      <c r="AJ62" s="897"/>
      <c r="AK62" s="897"/>
      <c r="AL62" s="897"/>
      <c r="AM62" s="897"/>
    </row>
    <row r="63" spans="1:39">
      <c r="A63" s="871"/>
      <c r="B63" s="915"/>
      <c r="C63" s="910"/>
      <c r="D63" s="404" t="s">
        <v>54</v>
      </c>
      <c r="E63" s="899"/>
      <c r="F63" s="892"/>
      <c r="G63" s="892"/>
      <c r="H63" s="892"/>
      <c r="I63" s="892"/>
      <c r="J63" s="892"/>
      <c r="K63" s="892"/>
      <c r="L63" s="892"/>
      <c r="M63" s="892"/>
      <c r="N63" s="892"/>
      <c r="O63" s="892"/>
      <c r="P63" s="892"/>
      <c r="Q63" s="892"/>
      <c r="R63" s="892"/>
      <c r="S63" s="898"/>
      <c r="T63" s="898"/>
      <c r="U63" s="898"/>
      <c r="V63" s="895"/>
      <c r="W63" s="898"/>
      <c r="X63" s="898"/>
      <c r="Y63" s="898"/>
      <c r="Z63" s="898"/>
      <c r="AA63" s="898"/>
      <c r="AB63" s="898"/>
      <c r="AC63" s="898"/>
      <c r="AD63" s="898"/>
      <c r="AE63" s="898"/>
      <c r="AF63" s="898"/>
      <c r="AG63" s="898"/>
      <c r="AH63" s="898"/>
      <c r="AI63" s="898"/>
      <c r="AJ63" s="898"/>
      <c r="AK63" s="898"/>
      <c r="AL63" s="898"/>
      <c r="AM63" s="898"/>
    </row>
    <row r="64" spans="1:39">
      <c r="A64" s="871"/>
      <c r="B64" s="914" t="s">
        <v>81</v>
      </c>
      <c r="C64" s="864" t="s">
        <v>50</v>
      </c>
      <c r="D64" s="403" t="s">
        <v>21</v>
      </c>
      <c r="E64" s="899">
        <v>1</v>
      </c>
      <c r="F64" s="892">
        <v>1</v>
      </c>
      <c r="G64" s="892">
        <v>1</v>
      </c>
      <c r="H64" s="892">
        <v>1</v>
      </c>
      <c r="I64" s="892">
        <v>1</v>
      </c>
      <c r="J64" s="892">
        <v>1</v>
      </c>
      <c r="K64" s="892">
        <v>1</v>
      </c>
      <c r="L64" s="892">
        <v>1</v>
      </c>
      <c r="M64" s="892">
        <v>1</v>
      </c>
      <c r="N64" s="892">
        <v>1</v>
      </c>
      <c r="O64" s="892">
        <v>1</v>
      </c>
      <c r="P64" s="892">
        <v>1</v>
      </c>
      <c r="Q64" s="892">
        <v>1</v>
      </c>
      <c r="R64" s="892">
        <v>1</v>
      </c>
      <c r="S64" s="892">
        <v>1</v>
      </c>
      <c r="T64" s="896">
        <v>0.99</v>
      </c>
      <c r="U64" s="896">
        <v>0.98</v>
      </c>
      <c r="V64" s="893">
        <v>0.97</v>
      </c>
      <c r="W64" s="896" t="str">
        <f>IF(F64=F64,"〇","✕")</f>
        <v>〇</v>
      </c>
      <c r="X64" s="896" t="str">
        <f t="shared" ref="X64" si="209">IF(G64=G64,"〇","✕")</f>
        <v>〇</v>
      </c>
      <c r="Y64" s="896" t="str">
        <f t="shared" ref="Y64" si="210">IF(H64=H64,"〇","✕")</f>
        <v>〇</v>
      </c>
      <c r="Z64" s="896" t="str">
        <f t="shared" ref="Z64" si="211">IF(I64=I64,"〇","✕")</f>
        <v>〇</v>
      </c>
      <c r="AA64" s="896" t="str">
        <f t="shared" ref="AA64" si="212">IF(J64=J64,"〇","✕")</f>
        <v>〇</v>
      </c>
      <c r="AB64" s="896" t="str">
        <f t="shared" ref="AB64" si="213">IF(K64=K64,"〇","✕")</f>
        <v>〇</v>
      </c>
      <c r="AC64" s="896" t="str">
        <f t="shared" ref="AC64" si="214">IF(L64=L64,"〇","✕")</f>
        <v>〇</v>
      </c>
      <c r="AD64" s="896" t="str">
        <f t="shared" ref="AD64" si="215">IF(M64=M64,"〇","✕")</f>
        <v>〇</v>
      </c>
      <c r="AE64" s="896" t="str">
        <f t="shared" ref="AE64" si="216">IF(N64=N64,"〇","✕")</f>
        <v>〇</v>
      </c>
      <c r="AF64" s="896" t="str">
        <f t="shared" ref="AF64" si="217">IF(O64=O64,"〇","✕")</f>
        <v>〇</v>
      </c>
      <c r="AG64" s="896" t="str">
        <f t="shared" ref="AG64" si="218">IF(P64=P64,"〇","✕")</f>
        <v>〇</v>
      </c>
      <c r="AH64" s="896" t="str">
        <f t="shared" ref="AH64" si="219">IF(Q64=Q64,"〇","✕")</f>
        <v>〇</v>
      </c>
      <c r="AI64" s="896" t="str">
        <f t="shared" ref="AI64" si="220">IF(R64=R64,"〇","✕")</f>
        <v>〇</v>
      </c>
      <c r="AJ64" s="896" t="str">
        <f t="shared" ref="AJ64" si="221">IF(S64=S64,"〇","✕")</f>
        <v>〇</v>
      </c>
      <c r="AK64" s="896" t="str">
        <f t="shared" ref="AK64" si="222">IF(T64=T64,"〇","✕")</f>
        <v>〇</v>
      </c>
      <c r="AL64" s="896" t="str">
        <f t="shared" ref="AL64" si="223">IF(U64=U64,"〇","✕")</f>
        <v>〇</v>
      </c>
      <c r="AM64" s="896" t="str">
        <f t="shared" ref="AM64" si="224">IF(V64=V64,"〇","✕")</f>
        <v>〇</v>
      </c>
    </row>
    <row r="65" spans="1:39">
      <c r="A65" s="871"/>
      <c r="B65" s="915"/>
      <c r="C65" s="865"/>
      <c r="D65" s="405" t="s">
        <v>22</v>
      </c>
      <c r="E65" s="899"/>
      <c r="F65" s="892"/>
      <c r="G65" s="892"/>
      <c r="H65" s="892"/>
      <c r="I65" s="892"/>
      <c r="J65" s="892"/>
      <c r="K65" s="892"/>
      <c r="L65" s="892"/>
      <c r="M65" s="892"/>
      <c r="N65" s="892"/>
      <c r="O65" s="892"/>
      <c r="P65" s="892"/>
      <c r="Q65" s="892"/>
      <c r="R65" s="892"/>
      <c r="S65" s="892"/>
      <c r="T65" s="897"/>
      <c r="U65" s="897"/>
      <c r="V65" s="894"/>
      <c r="W65" s="897"/>
      <c r="X65" s="897"/>
      <c r="Y65" s="897"/>
      <c r="Z65" s="897"/>
      <c r="AA65" s="897"/>
      <c r="AB65" s="897"/>
      <c r="AC65" s="897"/>
      <c r="AD65" s="897"/>
      <c r="AE65" s="897"/>
      <c r="AF65" s="897"/>
      <c r="AG65" s="897"/>
      <c r="AH65" s="897"/>
      <c r="AI65" s="897"/>
      <c r="AJ65" s="897"/>
      <c r="AK65" s="897"/>
      <c r="AL65" s="897"/>
      <c r="AM65" s="897"/>
    </row>
    <row r="66" spans="1:39">
      <c r="A66" s="871"/>
      <c r="B66" s="915"/>
      <c r="C66" s="909" t="s">
        <v>52</v>
      </c>
      <c r="D66" s="405" t="s">
        <v>53</v>
      </c>
      <c r="E66" s="899"/>
      <c r="F66" s="892"/>
      <c r="G66" s="892"/>
      <c r="H66" s="892"/>
      <c r="I66" s="892"/>
      <c r="J66" s="892"/>
      <c r="K66" s="892"/>
      <c r="L66" s="892"/>
      <c r="M66" s="892"/>
      <c r="N66" s="892"/>
      <c r="O66" s="892"/>
      <c r="P66" s="892"/>
      <c r="Q66" s="892"/>
      <c r="R66" s="892"/>
      <c r="S66" s="892"/>
      <c r="T66" s="897"/>
      <c r="U66" s="897"/>
      <c r="V66" s="894"/>
      <c r="W66" s="897"/>
      <c r="X66" s="897"/>
      <c r="Y66" s="897"/>
      <c r="Z66" s="897"/>
      <c r="AA66" s="897"/>
      <c r="AB66" s="897"/>
      <c r="AC66" s="897"/>
      <c r="AD66" s="897"/>
      <c r="AE66" s="897"/>
      <c r="AF66" s="897"/>
      <c r="AG66" s="897"/>
      <c r="AH66" s="897"/>
      <c r="AI66" s="897"/>
      <c r="AJ66" s="897"/>
      <c r="AK66" s="897"/>
      <c r="AL66" s="897"/>
      <c r="AM66" s="897"/>
    </row>
    <row r="67" spans="1:39">
      <c r="A67" s="871"/>
      <c r="B67" s="915"/>
      <c r="C67" s="910"/>
      <c r="D67" s="404" t="s">
        <v>54</v>
      </c>
      <c r="E67" s="899"/>
      <c r="F67" s="892"/>
      <c r="G67" s="892"/>
      <c r="H67" s="892"/>
      <c r="I67" s="892"/>
      <c r="J67" s="892"/>
      <c r="K67" s="892"/>
      <c r="L67" s="892"/>
      <c r="M67" s="892"/>
      <c r="N67" s="892"/>
      <c r="O67" s="892"/>
      <c r="P67" s="892"/>
      <c r="Q67" s="892"/>
      <c r="R67" s="892"/>
      <c r="S67" s="892"/>
      <c r="T67" s="898"/>
      <c r="U67" s="898"/>
      <c r="V67" s="895"/>
      <c r="W67" s="898"/>
      <c r="X67" s="898"/>
      <c r="Y67" s="898"/>
      <c r="Z67" s="898"/>
      <c r="AA67" s="898"/>
      <c r="AB67" s="898"/>
      <c r="AC67" s="898"/>
      <c r="AD67" s="898"/>
      <c r="AE67" s="898"/>
      <c r="AF67" s="898"/>
      <c r="AG67" s="898"/>
      <c r="AH67" s="898"/>
      <c r="AI67" s="898"/>
      <c r="AJ67" s="898"/>
      <c r="AK67" s="898"/>
      <c r="AL67" s="898"/>
      <c r="AM67" s="898"/>
    </row>
    <row r="68" spans="1:39">
      <c r="A68" s="871"/>
      <c r="B68" s="914" t="s">
        <v>83</v>
      </c>
      <c r="C68" s="864" t="s">
        <v>50</v>
      </c>
      <c r="D68" s="403" t="s">
        <v>21</v>
      </c>
      <c r="E68" s="899">
        <v>1</v>
      </c>
      <c r="F68" s="892">
        <v>1</v>
      </c>
      <c r="G68" s="892">
        <v>1</v>
      </c>
      <c r="H68" s="892">
        <v>1</v>
      </c>
      <c r="I68" s="892">
        <v>1</v>
      </c>
      <c r="J68" s="892">
        <v>1</v>
      </c>
      <c r="K68" s="892">
        <v>1</v>
      </c>
      <c r="L68" s="892">
        <v>1</v>
      </c>
      <c r="M68" s="892">
        <v>1</v>
      </c>
      <c r="N68" s="892">
        <v>1</v>
      </c>
      <c r="O68" s="892">
        <v>1</v>
      </c>
      <c r="P68" s="892">
        <v>1</v>
      </c>
      <c r="Q68" s="892">
        <v>1</v>
      </c>
      <c r="R68" s="892">
        <v>1</v>
      </c>
      <c r="S68" s="892">
        <v>1</v>
      </c>
      <c r="T68" s="892">
        <v>1</v>
      </c>
      <c r="U68" s="896">
        <v>0.99</v>
      </c>
      <c r="V68" s="893">
        <v>0.98</v>
      </c>
      <c r="W68" s="896" t="str">
        <f>IF(F68=F68,"〇","✕")</f>
        <v>〇</v>
      </c>
      <c r="X68" s="896" t="str">
        <f t="shared" ref="X68" si="225">IF(G68=G68,"〇","✕")</f>
        <v>〇</v>
      </c>
      <c r="Y68" s="896" t="str">
        <f t="shared" ref="Y68" si="226">IF(H68=H68,"〇","✕")</f>
        <v>〇</v>
      </c>
      <c r="Z68" s="896" t="str">
        <f t="shared" ref="Z68" si="227">IF(I68=I68,"〇","✕")</f>
        <v>〇</v>
      </c>
      <c r="AA68" s="896" t="str">
        <f t="shared" ref="AA68" si="228">IF(J68=J68,"〇","✕")</f>
        <v>〇</v>
      </c>
      <c r="AB68" s="896" t="str">
        <f t="shared" ref="AB68" si="229">IF(K68=K68,"〇","✕")</f>
        <v>〇</v>
      </c>
      <c r="AC68" s="896" t="str">
        <f t="shared" ref="AC68" si="230">IF(L68=L68,"〇","✕")</f>
        <v>〇</v>
      </c>
      <c r="AD68" s="896" t="str">
        <f t="shared" ref="AD68" si="231">IF(M68=M68,"〇","✕")</f>
        <v>〇</v>
      </c>
      <c r="AE68" s="896" t="str">
        <f t="shared" ref="AE68" si="232">IF(N68=N68,"〇","✕")</f>
        <v>〇</v>
      </c>
      <c r="AF68" s="896" t="str">
        <f t="shared" ref="AF68" si="233">IF(O68=O68,"〇","✕")</f>
        <v>〇</v>
      </c>
      <c r="AG68" s="896" t="str">
        <f t="shared" ref="AG68" si="234">IF(P68=P68,"〇","✕")</f>
        <v>〇</v>
      </c>
      <c r="AH68" s="896" t="str">
        <f t="shared" ref="AH68" si="235">IF(Q68=Q68,"〇","✕")</f>
        <v>〇</v>
      </c>
      <c r="AI68" s="896" t="str">
        <f t="shared" ref="AI68" si="236">IF(R68=R68,"〇","✕")</f>
        <v>〇</v>
      </c>
      <c r="AJ68" s="896" t="str">
        <f t="shared" ref="AJ68" si="237">IF(S68=S68,"〇","✕")</f>
        <v>〇</v>
      </c>
      <c r="AK68" s="896" t="str">
        <f t="shared" ref="AK68" si="238">IF(T68=T68,"〇","✕")</f>
        <v>〇</v>
      </c>
      <c r="AL68" s="896" t="str">
        <f t="shared" ref="AL68" si="239">IF(U68=U68,"〇","✕")</f>
        <v>〇</v>
      </c>
      <c r="AM68" s="896" t="str">
        <f t="shared" ref="AM68" si="240">IF(V68=V68,"〇","✕")</f>
        <v>〇</v>
      </c>
    </row>
    <row r="69" spans="1:39">
      <c r="A69" s="871"/>
      <c r="B69" s="915"/>
      <c r="C69" s="865"/>
      <c r="D69" s="405" t="s">
        <v>22</v>
      </c>
      <c r="E69" s="899"/>
      <c r="F69" s="892"/>
      <c r="G69" s="892"/>
      <c r="H69" s="892"/>
      <c r="I69" s="892"/>
      <c r="J69" s="892"/>
      <c r="K69" s="892"/>
      <c r="L69" s="892"/>
      <c r="M69" s="892"/>
      <c r="N69" s="892"/>
      <c r="O69" s="892"/>
      <c r="P69" s="892"/>
      <c r="Q69" s="892"/>
      <c r="R69" s="892"/>
      <c r="S69" s="892"/>
      <c r="T69" s="892"/>
      <c r="U69" s="897"/>
      <c r="V69" s="894"/>
      <c r="W69" s="897"/>
      <c r="X69" s="897"/>
      <c r="Y69" s="897"/>
      <c r="Z69" s="897"/>
      <c r="AA69" s="897"/>
      <c r="AB69" s="897"/>
      <c r="AC69" s="897"/>
      <c r="AD69" s="897"/>
      <c r="AE69" s="897"/>
      <c r="AF69" s="897"/>
      <c r="AG69" s="897"/>
      <c r="AH69" s="897"/>
      <c r="AI69" s="897"/>
      <c r="AJ69" s="897"/>
      <c r="AK69" s="897"/>
      <c r="AL69" s="897"/>
      <c r="AM69" s="897"/>
    </row>
    <row r="70" spans="1:39">
      <c r="A70" s="871"/>
      <c r="B70" s="915"/>
      <c r="C70" s="909" t="s">
        <v>52</v>
      </c>
      <c r="D70" s="405" t="s">
        <v>53</v>
      </c>
      <c r="E70" s="899"/>
      <c r="F70" s="892"/>
      <c r="G70" s="892"/>
      <c r="H70" s="892"/>
      <c r="I70" s="892"/>
      <c r="J70" s="892"/>
      <c r="K70" s="892"/>
      <c r="L70" s="892"/>
      <c r="M70" s="892"/>
      <c r="N70" s="892"/>
      <c r="O70" s="892"/>
      <c r="P70" s="892"/>
      <c r="Q70" s="892"/>
      <c r="R70" s="892"/>
      <c r="S70" s="892"/>
      <c r="T70" s="892"/>
      <c r="U70" s="897"/>
      <c r="V70" s="894"/>
      <c r="W70" s="897"/>
      <c r="X70" s="897"/>
      <c r="Y70" s="897"/>
      <c r="Z70" s="897"/>
      <c r="AA70" s="897"/>
      <c r="AB70" s="897"/>
      <c r="AC70" s="897"/>
      <c r="AD70" s="897"/>
      <c r="AE70" s="897"/>
      <c r="AF70" s="897"/>
      <c r="AG70" s="897"/>
      <c r="AH70" s="897"/>
      <c r="AI70" s="897"/>
      <c r="AJ70" s="897"/>
      <c r="AK70" s="897"/>
      <c r="AL70" s="897"/>
      <c r="AM70" s="897"/>
    </row>
    <row r="71" spans="1:39">
      <c r="A71" s="871"/>
      <c r="B71" s="915"/>
      <c r="C71" s="910"/>
      <c r="D71" s="404" t="s">
        <v>54</v>
      </c>
      <c r="E71" s="899"/>
      <c r="F71" s="892"/>
      <c r="G71" s="892"/>
      <c r="H71" s="892"/>
      <c r="I71" s="892"/>
      <c r="J71" s="892"/>
      <c r="K71" s="892"/>
      <c r="L71" s="892"/>
      <c r="M71" s="892"/>
      <c r="N71" s="892"/>
      <c r="O71" s="892"/>
      <c r="P71" s="892"/>
      <c r="Q71" s="892"/>
      <c r="R71" s="892"/>
      <c r="S71" s="892"/>
      <c r="T71" s="892"/>
      <c r="U71" s="898"/>
      <c r="V71" s="895"/>
      <c r="W71" s="898"/>
      <c r="X71" s="898"/>
      <c r="Y71" s="898"/>
      <c r="Z71" s="898"/>
      <c r="AA71" s="898"/>
      <c r="AB71" s="898"/>
      <c r="AC71" s="898"/>
      <c r="AD71" s="898"/>
      <c r="AE71" s="898"/>
      <c r="AF71" s="898"/>
      <c r="AG71" s="898"/>
      <c r="AH71" s="898"/>
      <c r="AI71" s="898"/>
      <c r="AJ71" s="898"/>
      <c r="AK71" s="898"/>
      <c r="AL71" s="898"/>
      <c r="AM71" s="898"/>
    </row>
    <row r="72" spans="1:39">
      <c r="A72" s="871"/>
      <c r="B72" s="916" t="s">
        <v>85</v>
      </c>
      <c r="C72" s="864" t="s">
        <v>50</v>
      </c>
      <c r="D72" s="403" t="s">
        <v>21</v>
      </c>
      <c r="E72" s="889">
        <v>1</v>
      </c>
      <c r="F72" s="880">
        <v>1</v>
      </c>
      <c r="G72" s="880">
        <v>1</v>
      </c>
      <c r="H72" s="880">
        <v>1</v>
      </c>
      <c r="I72" s="880">
        <v>1</v>
      </c>
      <c r="J72" s="880">
        <v>1</v>
      </c>
      <c r="K72" s="880">
        <v>1</v>
      </c>
      <c r="L72" s="880">
        <v>1</v>
      </c>
      <c r="M72" s="880">
        <v>1</v>
      </c>
      <c r="N72" s="880">
        <v>1</v>
      </c>
      <c r="O72" s="880">
        <v>1</v>
      </c>
      <c r="P72" s="880">
        <v>1</v>
      </c>
      <c r="Q72" s="880">
        <v>1</v>
      </c>
      <c r="R72" s="880">
        <v>1</v>
      </c>
      <c r="S72" s="880">
        <v>1</v>
      </c>
      <c r="T72" s="880">
        <v>1</v>
      </c>
      <c r="U72" s="892">
        <v>1</v>
      </c>
      <c r="V72" s="893">
        <v>0.99</v>
      </c>
      <c r="W72" s="896" t="str">
        <f>IF(F72=F72,"〇","✕")</f>
        <v>〇</v>
      </c>
      <c r="X72" s="896" t="str">
        <f t="shared" ref="X72" si="241">IF(G72=G72,"〇","✕")</f>
        <v>〇</v>
      </c>
      <c r="Y72" s="896" t="str">
        <f t="shared" ref="Y72" si="242">IF(H72=H72,"〇","✕")</f>
        <v>〇</v>
      </c>
      <c r="Z72" s="896" t="str">
        <f t="shared" ref="Z72" si="243">IF(I72=I72,"〇","✕")</f>
        <v>〇</v>
      </c>
      <c r="AA72" s="896" t="str">
        <f t="shared" ref="AA72" si="244">IF(J72=J72,"〇","✕")</f>
        <v>〇</v>
      </c>
      <c r="AB72" s="896" t="str">
        <f t="shared" ref="AB72" si="245">IF(K72=K72,"〇","✕")</f>
        <v>〇</v>
      </c>
      <c r="AC72" s="896" t="str">
        <f t="shared" ref="AC72" si="246">IF(L72=L72,"〇","✕")</f>
        <v>〇</v>
      </c>
      <c r="AD72" s="896" t="str">
        <f t="shared" ref="AD72" si="247">IF(M72=M72,"〇","✕")</f>
        <v>〇</v>
      </c>
      <c r="AE72" s="896" t="str">
        <f t="shared" ref="AE72" si="248">IF(N72=N72,"〇","✕")</f>
        <v>〇</v>
      </c>
      <c r="AF72" s="896" t="str">
        <f t="shared" ref="AF72" si="249">IF(O72=O72,"〇","✕")</f>
        <v>〇</v>
      </c>
      <c r="AG72" s="896" t="str">
        <f t="shared" ref="AG72" si="250">IF(P72=P72,"〇","✕")</f>
        <v>〇</v>
      </c>
      <c r="AH72" s="896" t="str">
        <f t="shared" ref="AH72" si="251">IF(Q72=Q72,"〇","✕")</f>
        <v>〇</v>
      </c>
      <c r="AI72" s="896" t="str">
        <f t="shared" ref="AI72" si="252">IF(R72=R72,"〇","✕")</f>
        <v>〇</v>
      </c>
      <c r="AJ72" s="896" t="str">
        <f t="shared" ref="AJ72" si="253">IF(S72=S72,"〇","✕")</f>
        <v>〇</v>
      </c>
      <c r="AK72" s="896" t="str">
        <f t="shared" ref="AK72" si="254">IF(T72=T72,"〇","✕")</f>
        <v>〇</v>
      </c>
      <c r="AL72" s="896" t="str">
        <f t="shared" ref="AL72" si="255">IF(U72=U72,"〇","✕")</f>
        <v>〇</v>
      </c>
      <c r="AM72" s="896" t="str">
        <f t="shared" ref="AM72" si="256">IF(V72=V72,"〇","✕")</f>
        <v>〇</v>
      </c>
    </row>
    <row r="73" spans="1:39">
      <c r="A73" s="871"/>
      <c r="B73" s="917"/>
      <c r="C73" s="865"/>
      <c r="D73" s="405" t="s">
        <v>22</v>
      </c>
      <c r="E73" s="890"/>
      <c r="F73" s="881"/>
      <c r="G73" s="881"/>
      <c r="H73" s="881"/>
      <c r="I73" s="881"/>
      <c r="J73" s="881"/>
      <c r="K73" s="881"/>
      <c r="L73" s="881"/>
      <c r="M73" s="881"/>
      <c r="N73" s="881"/>
      <c r="O73" s="881"/>
      <c r="P73" s="881"/>
      <c r="Q73" s="881"/>
      <c r="R73" s="881"/>
      <c r="S73" s="881"/>
      <c r="T73" s="881"/>
      <c r="U73" s="892"/>
      <c r="V73" s="894"/>
      <c r="W73" s="897"/>
      <c r="X73" s="897"/>
      <c r="Y73" s="897"/>
      <c r="Z73" s="897"/>
      <c r="AA73" s="897"/>
      <c r="AB73" s="897"/>
      <c r="AC73" s="897"/>
      <c r="AD73" s="897"/>
      <c r="AE73" s="897"/>
      <c r="AF73" s="897"/>
      <c r="AG73" s="897"/>
      <c r="AH73" s="897"/>
      <c r="AI73" s="897"/>
      <c r="AJ73" s="897"/>
      <c r="AK73" s="897"/>
      <c r="AL73" s="897"/>
      <c r="AM73" s="897"/>
    </row>
    <row r="74" spans="1:39">
      <c r="A74" s="871"/>
      <c r="B74" s="917"/>
      <c r="C74" s="909" t="s">
        <v>52</v>
      </c>
      <c r="D74" s="405" t="s">
        <v>53</v>
      </c>
      <c r="E74" s="890"/>
      <c r="F74" s="881"/>
      <c r="G74" s="881"/>
      <c r="H74" s="881"/>
      <c r="I74" s="881"/>
      <c r="J74" s="881"/>
      <c r="K74" s="881"/>
      <c r="L74" s="881"/>
      <c r="M74" s="881"/>
      <c r="N74" s="881"/>
      <c r="O74" s="881"/>
      <c r="P74" s="881"/>
      <c r="Q74" s="881"/>
      <c r="R74" s="881"/>
      <c r="S74" s="881"/>
      <c r="T74" s="881"/>
      <c r="U74" s="892"/>
      <c r="V74" s="894"/>
      <c r="W74" s="897"/>
      <c r="X74" s="897"/>
      <c r="Y74" s="897"/>
      <c r="Z74" s="897"/>
      <c r="AA74" s="897"/>
      <c r="AB74" s="897"/>
      <c r="AC74" s="897"/>
      <c r="AD74" s="897"/>
      <c r="AE74" s="897"/>
      <c r="AF74" s="897"/>
      <c r="AG74" s="897"/>
      <c r="AH74" s="897"/>
      <c r="AI74" s="897"/>
      <c r="AJ74" s="897"/>
      <c r="AK74" s="897"/>
      <c r="AL74" s="897"/>
      <c r="AM74" s="897"/>
    </row>
    <row r="75" spans="1:39">
      <c r="A75" s="871"/>
      <c r="B75" s="918"/>
      <c r="C75" s="910"/>
      <c r="D75" s="404" t="s">
        <v>54</v>
      </c>
      <c r="E75" s="891"/>
      <c r="F75" s="882"/>
      <c r="G75" s="882"/>
      <c r="H75" s="882"/>
      <c r="I75" s="882"/>
      <c r="J75" s="882"/>
      <c r="K75" s="882"/>
      <c r="L75" s="882"/>
      <c r="M75" s="882"/>
      <c r="N75" s="882"/>
      <c r="O75" s="882"/>
      <c r="P75" s="882"/>
      <c r="Q75" s="882"/>
      <c r="R75" s="882"/>
      <c r="S75" s="882"/>
      <c r="T75" s="882"/>
      <c r="U75" s="892"/>
      <c r="V75" s="895"/>
      <c r="W75" s="898"/>
      <c r="X75" s="898"/>
      <c r="Y75" s="898"/>
      <c r="Z75" s="898"/>
      <c r="AA75" s="898"/>
      <c r="AB75" s="898"/>
      <c r="AC75" s="898"/>
      <c r="AD75" s="898"/>
      <c r="AE75" s="898"/>
      <c r="AF75" s="898"/>
      <c r="AG75" s="898"/>
      <c r="AH75" s="898"/>
      <c r="AI75" s="898"/>
      <c r="AJ75" s="898"/>
      <c r="AK75" s="898"/>
      <c r="AL75" s="898"/>
      <c r="AM75" s="898"/>
    </row>
    <row r="76" spans="1:39">
      <c r="A76" s="871"/>
      <c r="B76" s="919" t="s">
        <v>87</v>
      </c>
      <c r="C76" s="864" t="s">
        <v>50</v>
      </c>
      <c r="D76" s="403" t="s">
        <v>21</v>
      </c>
      <c r="E76" s="889">
        <v>1</v>
      </c>
      <c r="F76" s="880">
        <v>1</v>
      </c>
      <c r="G76" s="880">
        <v>1</v>
      </c>
      <c r="H76" s="880">
        <v>1</v>
      </c>
      <c r="I76" s="880">
        <v>1</v>
      </c>
      <c r="J76" s="880">
        <v>1</v>
      </c>
      <c r="K76" s="880">
        <v>1</v>
      </c>
      <c r="L76" s="880">
        <v>1</v>
      </c>
      <c r="M76" s="880">
        <v>1</v>
      </c>
      <c r="N76" s="880">
        <v>1</v>
      </c>
      <c r="O76" s="880">
        <v>1</v>
      </c>
      <c r="P76" s="880">
        <v>1</v>
      </c>
      <c r="Q76" s="880">
        <v>1</v>
      </c>
      <c r="R76" s="880">
        <v>1</v>
      </c>
      <c r="S76" s="880">
        <v>1</v>
      </c>
      <c r="T76" s="880">
        <v>1</v>
      </c>
      <c r="U76" s="883">
        <v>1</v>
      </c>
      <c r="V76" s="886">
        <v>1</v>
      </c>
      <c r="W76" s="896" t="str">
        <f>IF(F76=F76,"〇","✕")</f>
        <v>〇</v>
      </c>
      <c r="X76" s="896" t="str">
        <f t="shared" ref="X76" si="257">IF(G76=G76,"〇","✕")</f>
        <v>〇</v>
      </c>
      <c r="Y76" s="896" t="str">
        <f t="shared" ref="Y76" si="258">IF(H76=H76,"〇","✕")</f>
        <v>〇</v>
      </c>
      <c r="Z76" s="896" t="str">
        <f t="shared" ref="Z76" si="259">IF(I76=I76,"〇","✕")</f>
        <v>〇</v>
      </c>
      <c r="AA76" s="896" t="str">
        <f t="shared" ref="AA76" si="260">IF(J76=J76,"〇","✕")</f>
        <v>〇</v>
      </c>
      <c r="AB76" s="896" t="str">
        <f t="shared" ref="AB76" si="261">IF(K76=K76,"〇","✕")</f>
        <v>〇</v>
      </c>
      <c r="AC76" s="896" t="str">
        <f t="shared" ref="AC76" si="262">IF(L76=L76,"〇","✕")</f>
        <v>〇</v>
      </c>
      <c r="AD76" s="896" t="str">
        <f t="shared" ref="AD76" si="263">IF(M76=M76,"〇","✕")</f>
        <v>〇</v>
      </c>
      <c r="AE76" s="896" t="str">
        <f t="shared" ref="AE76" si="264">IF(N76=N76,"〇","✕")</f>
        <v>〇</v>
      </c>
      <c r="AF76" s="896" t="str">
        <f t="shared" ref="AF76" si="265">IF(O76=O76,"〇","✕")</f>
        <v>〇</v>
      </c>
      <c r="AG76" s="896" t="str">
        <f t="shared" ref="AG76" si="266">IF(P76=P76,"〇","✕")</f>
        <v>〇</v>
      </c>
      <c r="AH76" s="896" t="str">
        <f t="shared" ref="AH76" si="267">IF(Q76=Q76,"〇","✕")</f>
        <v>〇</v>
      </c>
      <c r="AI76" s="896" t="str">
        <f t="shared" ref="AI76" si="268">IF(R76=R76,"〇","✕")</f>
        <v>〇</v>
      </c>
      <c r="AJ76" s="896" t="str">
        <f t="shared" ref="AJ76" si="269">IF(S76=S76,"〇","✕")</f>
        <v>〇</v>
      </c>
      <c r="AK76" s="896" t="str">
        <f t="shared" ref="AK76" si="270">IF(T76=T76,"〇","✕")</f>
        <v>〇</v>
      </c>
      <c r="AL76" s="896" t="str">
        <f t="shared" ref="AL76" si="271">IF(U76=U76,"〇","✕")</f>
        <v>〇</v>
      </c>
      <c r="AM76" s="896" t="str">
        <f t="shared" ref="AM76" si="272">IF(V76=V76,"〇","✕")</f>
        <v>〇</v>
      </c>
    </row>
    <row r="77" spans="1:39">
      <c r="A77" s="871"/>
      <c r="B77" s="915"/>
      <c r="C77" s="865"/>
      <c r="D77" s="405" t="s">
        <v>22</v>
      </c>
      <c r="E77" s="890"/>
      <c r="F77" s="881"/>
      <c r="G77" s="881"/>
      <c r="H77" s="881"/>
      <c r="I77" s="881"/>
      <c r="J77" s="881"/>
      <c r="K77" s="881"/>
      <c r="L77" s="881"/>
      <c r="M77" s="881"/>
      <c r="N77" s="881"/>
      <c r="O77" s="881"/>
      <c r="P77" s="881"/>
      <c r="Q77" s="881"/>
      <c r="R77" s="881"/>
      <c r="S77" s="881"/>
      <c r="T77" s="881"/>
      <c r="U77" s="884"/>
      <c r="V77" s="887"/>
      <c r="W77" s="897"/>
      <c r="X77" s="897"/>
      <c r="Y77" s="897"/>
      <c r="Z77" s="897"/>
      <c r="AA77" s="897"/>
      <c r="AB77" s="897"/>
      <c r="AC77" s="897"/>
      <c r="AD77" s="897"/>
      <c r="AE77" s="897"/>
      <c r="AF77" s="897"/>
      <c r="AG77" s="897"/>
      <c r="AH77" s="897"/>
      <c r="AI77" s="897"/>
      <c r="AJ77" s="897"/>
      <c r="AK77" s="897"/>
      <c r="AL77" s="897"/>
      <c r="AM77" s="897"/>
    </row>
    <row r="78" spans="1:39">
      <c r="A78" s="871"/>
      <c r="B78" s="915"/>
      <c r="C78" s="909" t="s">
        <v>52</v>
      </c>
      <c r="D78" s="405" t="s">
        <v>53</v>
      </c>
      <c r="E78" s="890"/>
      <c r="F78" s="881"/>
      <c r="G78" s="881"/>
      <c r="H78" s="881"/>
      <c r="I78" s="881"/>
      <c r="J78" s="881"/>
      <c r="K78" s="881"/>
      <c r="L78" s="881"/>
      <c r="M78" s="881"/>
      <c r="N78" s="881"/>
      <c r="O78" s="881"/>
      <c r="P78" s="881"/>
      <c r="Q78" s="881"/>
      <c r="R78" s="881"/>
      <c r="S78" s="881"/>
      <c r="T78" s="881"/>
      <c r="U78" s="884"/>
      <c r="V78" s="887"/>
      <c r="W78" s="897"/>
      <c r="X78" s="897"/>
      <c r="Y78" s="897"/>
      <c r="Z78" s="897"/>
      <c r="AA78" s="897"/>
      <c r="AB78" s="897"/>
      <c r="AC78" s="897"/>
      <c r="AD78" s="897"/>
      <c r="AE78" s="897"/>
      <c r="AF78" s="897"/>
      <c r="AG78" s="897"/>
      <c r="AH78" s="897"/>
      <c r="AI78" s="897"/>
      <c r="AJ78" s="897"/>
      <c r="AK78" s="897"/>
      <c r="AL78" s="897"/>
      <c r="AM78" s="897"/>
    </row>
    <row r="79" spans="1:39">
      <c r="A79" s="846"/>
      <c r="B79" s="920"/>
      <c r="C79" s="910"/>
      <c r="D79" s="404" t="s">
        <v>54</v>
      </c>
      <c r="E79" s="891"/>
      <c r="F79" s="882"/>
      <c r="G79" s="882"/>
      <c r="H79" s="882"/>
      <c r="I79" s="882"/>
      <c r="J79" s="882"/>
      <c r="K79" s="882"/>
      <c r="L79" s="882"/>
      <c r="M79" s="882"/>
      <c r="N79" s="882"/>
      <c r="O79" s="882"/>
      <c r="P79" s="882"/>
      <c r="Q79" s="882"/>
      <c r="R79" s="882"/>
      <c r="S79" s="882"/>
      <c r="T79" s="882"/>
      <c r="U79" s="885"/>
      <c r="V79" s="888"/>
      <c r="W79" s="898"/>
      <c r="X79" s="898"/>
      <c r="Y79" s="898"/>
      <c r="Z79" s="898"/>
      <c r="AA79" s="898"/>
      <c r="AB79" s="898"/>
      <c r="AC79" s="898"/>
      <c r="AD79" s="898"/>
      <c r="AE79" s="898"/>
      <c r="AF79" s="898"/>
      <c r="AG79" s="898"/>
      <c r="AH79" s="898"/>
      <c r="AI79" s="898"/>
      <c r="AJ79" s="898"/>
      <c r="AK79" s="898"/>
      <c r="AL79" s="898"/>
      <c r="AM79" s="898"/>
    </row>
    <row r="80" spans="1:39" hidden="1">
      <c r="A80" s="847" t="s">
        <v>39</v>
      </c>
      <c r="B80" s="913" t="s">
        <v>92</v>
      </c>
      <c r="C80" s="864" t="s">
        <v>50</v>
      </c>
      <c r="D80" s="403" t="s">
        <v>21</v>
      </c>
      <c r="E80" s="889"/>
      <c r="F80" s="896">
        <v>0.61</v>
      </c>
      <c r="G80" s="896">
        <v>0.48</v>
      </c>
      <c r="H80" s="896">
        <v>0.42</v>
      </c>
      <c r="I80" s="896">
        <v>0.4</v>
      </c>
      <c r="J80" s="896">
        <v>0.37</v>
      </c>
      <c r="K80" s="896">
        <v>0.35</v>
      </c>
      <c r="L80" s="896">
        <v>0.33</v>
      </c>
      <c r="M80" s="896">
        <v>0.32</v>
      </c>
      <c r="N80" s="896">
        <v>0.28999999999999998</v>
      </c>
      <c r="O80" s="896">
        <v>0.28999999999999998</v>
      </c>
      <c r="P80" s="896">
        <v>0.28000000000000003</v>
      </c>
      <c r="Q80" s="896">
        <v>0.27</v>
      </c>
      <c r="R80" s="896">
        <v>0.27</v>
      </c>
      <c r="S80" s="896">
        <v>0.27</v>
      </c>
      <c r="T80" s="896">
        <v>0.26</v>
      </c>
      <c r="U80" s="896">
        <v>0.26</v>
      </c>
      <c r="V80" s="893">
        <v>0.26</v>
      </c>
      <c r="W80" s="896" t="str">
        <f>IF(F8=F80,"〇","✕")</f>
        <v>〇</v>
      </c>
      <c r="X80" s="896" t="str">
        <f t="shared" ref="X80:AM80" si="273">IF(G8=G80,"〇","✕")</f>
        <v>〇</v>
      </c>
      <c r="Y80" s="896" t="str">
        <f t="shared" si="273"/>
        <v>〇</v>
      </c>
      <c r="Z80" s="896" t="str">
        <f t="shared" si="273"/>
        <v>〇</v>
      </c>
      <c r="AA80" s="896" t="str">
        <f t="shared" si="273"/>
        <v>〇</v>
      </c>
      <c r="AB80" s="896" t="str">
        <f t="shared" si="273"/>
        <v>〇</v>
      </c>
      <c r="AC80" s="896" t="str">
        <f t="shared" si="273"/>
        <v>〇</v>
      </c>
      <c r="AD80" s="896" t="str">
        <f t="shared" si="273"/>
        <v>〇</v>
      </c>
      <c r="AE80" s="896" t="str">
        <f t="shared" si="273"/>
        <v>〇</v>
      </c>
      <c r="AF80" s="896" t="str">
        <f t="shared" si="273"/>
        <v>〇</v>
      </c>
      <c r="AG80" s="896" t="str">
        <f t="shared" si="273"/>
        <v>〇</v>
      </c>
      <c r="AH80" s="896" t="str">
        <f t="shared" si="273"/>
        <v>〇</v>
      </c>
      <c r="AI80" s="896" t="str">
        <f t="shared" si="273"/>
        <v>〇</v>
      </c>
      <c r="AJ80" s="896" t="str">
        <f t="shared" si="273"/>
        <v>〇</v>
      </c>
      <c r="AK80" s="896" t="str">
        <f t="shared" si="273"/>
        <v>〇</v>
      </c>
      <c r="AL80" s="896" t="str">
        <f t="shared" si="273"/>
        <v>〇</v>
      </c>
      <c r="AM80" s="896" t="str">
        <f t="shared" si="273"/>
        <v>〇</v>
      </c>
    </row>
    <row r="81" spans="1:39" hidden="1">
      <c r="A81" s="871"/>
      <c r="B81" s="912"/>
      <c r="C81" s="865"/>
      <c r="D81" s="405" t="s">
        <v>22</v>
      </c>
      <c r="E81" s="890"/>
      <c r="F81" s="897"/>
      <c r="G81" s="897"/>
      <c r="H81" s="897"/>
      <c r="I81" s="897"/>
      <c r="J81" s="897"/>
      <c r="K81" s="897"/>
      <c r="L81" s="897"/>
      <c r="M81" s="897"/>
      <c r="N81" s="897"/>
      <c r="O81" s="897"/>
      <c r="P81" s="897"/>
      <c r="Q81" s="897"/>
      <c r="R81" s="897"/>
      <c r="S81" s="897"/>
      <c r="T81" s="897"/>
      <c r="U81" s="897"/>
      <c r="V81" s="894"/>
      <c r="W81" s="897"/>
      <c r="X81" s="897"/>
      <c r="Y81" s="897"/>
      <c r="Z81" s="897"/>
      <c r="AA81" s="897"/>
      <c r="AB81" s="897"/>
      <c r="AC81" s="897"/>
      <c r="AD81" s="897"/>
      <c r="AE81" s="897"/>
      <c r="AF81" s="897"/>
      <c r="AG81" s="897"/>
      <c r="AH81" s="897"/>
      <c r="AI81" s="897"/>
      <c r="AJ81" s="897"/>
      <c r="AK81" s="897"/>
      <c r="AL81" s="897"/>
      <c r="AM81" s="897"/>
    </row>
    <row r="82" spans="1:39" hidden="1">
      <c r="A82" s="871"/>
      <c r="B82" s="912"/>
      <c r="C82" s="909" t="s">
        <v>52</v>
      </c>
      <c r="D82" s="405" t="s">
        <v>53</v>
      </c>
      <c r="E82" s="890"/>
      <c r="F82" s="897"/>
      <c r="G82" s="897"/>
      <c r="H82" s="897"/>
      <c r="I82" s="897"/>
      <c r="J82" s="897"/>
      <c r="K82" s="897"/>
      <c r="L82" s="897"/>
      <c r="M82" s="897"/>
      <c r="N82" s="897"/>
      <c r="O82" s="897"/>
      <c r="P82" s="897"/>
      <c r="Q82" s="897"/>
      <c r="R82" s="897"/>
      <c r="S82" s="897"/>
      <c r="T82" s="897"/>
      <c r="U82" s="897"/>
      <c r="V82" s="894"/>
      <c r="W82" s="897"/>
      <c r="X82" s="897"/>
      <c r="Y82" s="897"/>
      <c r="Z82" s="897"/>
      <c r="AA82" s="897"/>
      <c r="AB82" s="897"/>
      <c r="AC82" s="897"/>
      <c r="AD82" s="897"/>
      <c r="AE82" s="897"/>
      <c r="AF82" s="897"/>
      <c r="AG82" s="897"/>
      <c r="AH82" s="897"/>
      <c r="AI82" s="897"/>
      <c r="AJ82" s="897"/>
      <c r="AK82" s="897"/>
      <c r="AL82" s="897"/>
      <c r="AM82" s="897"/>
    </row>
    <row r="83" spans="1:39" hidden="1">
      <c r="A83" s="871"/>
      <c r="B83" s="912"/>
      <c r="C83" s="910"/>
      <c r="D83" s="404" t="s">
        <v>54</v>
      </c>
      <c r="E83" s="891"/>
      <c r="F83" s="898"/>
      <c r="G83" s="898"/>
      <c r="H83" s="898"/>
      <c r="I83" s="898"/>
      <c r="J83" s="898"/>
      <c r="K83" s="898"/>
      <c r="L83" s="898"/>
      <c r="M83" s="898"/>
      <c r="N83" s="898"/>
      <c r="O83" s="898"/>
      <c r="P83" s="898"/>
      <c r="Q83" s="898"/>
      <c r="R83" s="898"/>
      <c r="S83" s="898"/>
      <c r="T83" s="898"/>
      <c r="U83" s="898"/>
      <c r="V83" s="895"/>
      <c r="W83" s="898"/>
      <c r="X83" s="898"/>
      <c r="Y83" s="898"/>
      <c r="Z83" s="898"/>
      <c r="AA83" s="898"/>
      <c r="AB83" s="898"/>
      <c r="AC83" s="898"/>
      <c r="AD83" s="898"/>
      <c r="AE83" s="898"/>
      <c r="AF83" s="898"/>
      <c r="AG83" s="898"/>
      <c r="AH83" s="898"/>
      <c r="AI83" s="898"/>
      <c r="AJ83" s="898"/>
      <c r="AK83" s="898"/>
      <c r="AL83" s="898"/>
      <c r="AM83" s="898"/>
    </row>
    <row r="84" spans="1:39" hidden="1">
      <c r="A84" s="871"/>
      <c r="B84" s="913" t="s">
        <v>55</v>
      </c>
      <c r="C84" s="864" t="s">
        <v>50</v>
      </c>
      <c r="D84" s="403" t="s">
        <v>21</v>
      </c>
      <c r="E84" s="899"/>
      <c r="F84" s="892"/>
      <c r="G84" s="896">
        <v>0.79</v>
      </c>
      <c r="H84" s="896">
        <v>0.69</v>
      </c>
      <c r="I84" s="896">
        <v>0.66</v>
      </c>
      <c r="J84" s="896">
        <v>0.61</v>
      </c>
      <c r="K84" s="896">
        <v>0.56999999999999995</v>
      </c>
      <c r="L84" s="896">
        <v>0.54</v>
      </c>
      <c r="M84" s="896">
        <v>0.52</v>
      </c>
      <c r="N84" s="896">
        <v>0.48</v>
      </c>
      <c r="O84" s="896">
        <v>0.47</v>
      </c>
      <c r="P84" s="896">
        <v>0.46</v>
      </c>
      <c r="Q84" s="896">
        <v>0.45</v>
      </c>
      <c r="R84" s="896">
        <v>0.44</v>
      </c>
      <c r="S84" s="896">
        <v>0.44</v>
      </c>
      <c r="T84" s="896">
        <v>0.43</v>
      </c>
      <c r="U84" s="896">
        <v>0.43</v>
      </c>
      <c r="V84" s="893">
        <v>0.42</v>
      </c>
      <c r="W84" s="896" t="str">
        <f>IF(F12=F84,"〇","✕")</f>
        <v>✕</v>
      </c>
      <c r="X84" s="896" t="str">
        <f t="shared" ref="X84" si="274">IF(G12=G84,"〇","✕")</f>
        <v>〇</v>
      </c>
      <c r="Y84" s="896" t="str">
        <f t="shared" ref="Y84" si="275">IF(H12=H84,"〇","✕")</f>
        <v>〇</v>
      </c>
      <c r="Z84" s="896" t="str">
        <f t="shared" ref="Z84" si="276">IF(I12=I84,"〇","✕")</f>
        <v>〇</v>
      </c>
      <c r="AA84" s="896" t="str">
        <f t="shared" ref="AA84" si="277">IF(J12=J84,"〇","✕")</f>
        <v>〇</v>
      </c>
      <c r="AB84" s="896" t="str">
        <f t="shared" ref="AB84" si="278">IF(K12=K84,"〇","✕")</f>
        <v>〇</v>
      </c>
      <c r="AC84" s="896" t="str">
        <f t="shared" ref="AC84" si="279">IF(L12=L84,"〇","✕")</f>
        <v>〇</v>
      </c>
      <c r="AD84" s="896" t="str">
        <f t="shared" ref="AD84" si="280">IF(M12=M84,"〇","✕")</f>
        <v>〇</v>
      </c>
      <c r="AE84" s="896" t="str">
        <f t="shared" ref="AE84" si="281">IF(N12=N84,"〇","✕")</f>
        <v>〇</v>
      </c>
      <c r="AF84" s="896" t="str">
        <f t="shared" ref="AF84" si="282">IF(O12=O84,"〇","✕")</f>
        <v>〇</v>
      </c>
      <c r="AG84" s="896" t="str">
        <f t="shared" ref="AG84" si="283">IF(P12=P84,"〇","✕")</f>
        <v>〇</v>
      </c>
      <c r="AH84" s="896" t="str">
        <f t="shared" ref="AH84" si="284">IF(Q12=Q84,"〇","✕")</f>
        <v>〇</v>
      </c>
      <c r="AI84" s="896" t="str">
        <f t="shared" ref="AI84" si="285">IF(R12=R84,"〇","✕")</f>
        <v>〇</v>
      </c>
      <c r="AJ84" s="896" t="str">
        <f t="shared" ref="AJ84" si="286">IF(S12=S84,"〇","✕")</f>
        <v>〇</v>
      </c>
      <c r="AK84" s="896" t="str">
        <f t="shared" ref="AK84" si="287">IF(T12=T84,"〇","✕")</f>
        <v>〇</v>
      </c>
      <c r="AL84" s="896" t="str">
        <f t="shared" ref="AL84" si="288">IF(U12=U84,"〇","✕")</f>
        <v>〇</v>
      </c>
      <c r="AM84" s="896" t="str">
        <f t="shared" ref="AM84" si="289">IF(V12=V84,"〇","✕")</f>
        <v>〇</v>
      </c>
    </row>
    <row r="85" spans="1:39" hidden="1">
      <c r="A85" s="871"/>
      <c r="B85" s="912"/>
      <c r="C85" s="865"/>
      <c r="D85" s="405" t="s">
        <v>22</v>
      </c>
      <c r="E85" s="899"/>
      <c r="F85" s="892"/>
      <c r="G85" s="897"/>
      <c r="H85" s="897"/>
      <c r="I85" s="897"/>
      <c r="J85" s="897"/>
      <c r="K85" s="897"/>
      <c r="L85" s="897"/>
      <c r="M85" s="897"/>
      <c r="N85" s="897"/>
      <c r="O85" s="897"/>
      <c r="P85" s="897"/>
      <c r="Q85" s="897"/>
      <c r="R85" s="897"/>
      <c r="S85" s="897"/>
      <c r="T85" s="897"/>
      <c r="U85" s="897"/>
      <c r="V85" s="894"/>
      <c r="W85" s="897"/>
      <c r="X85" s="897"/>
      <c r="Y85" s="897"/>
      <c r="Z85" s="897"/>
      <c r="AA85" s="897"/>
      <c r="AB85" s="897"/>
      <c r="AC85" s="897"/>
      <c r="AD85" s="897"/>
      <c r="AE85" s="897"/>
      <c r="AF85" s="897"/>
      <c r="AG85" s="897"/>
      <c r="AH85" s="897"/>
      <c r="AI85" s="897"/>
      <c r="AJ85" s="897"/>
      <c r="AK85" s="897"/>
      <c r="AL85" s="897"/>
      <c r="AM85" s="897"/>
    </row>
    <row r="86" spans="1:39" hidden="1">
      <c r="A86" s="871"/>
      <c r="B86" s="912"/>
      <c r="C86" s="909" t="s">
        <v>52</v>
      </c>
      <c r="D86" s="405" t="s">
        <v>53</v>
      </c>
      <c r="E86" s="899"/>
      <c r="F86" s="892"/>
      <c r="G86" s="897"/>
      <c r="H86" s="897"/>
      <c r="I86" s="897"/>
      <c r="J86" s="897"/>
      <c r="K86" s="897"/>
      <c r="L86" s="897"/>
      <c r="M86" s="897"/>
      <c r="N86" s="897"/>
      <c r="O86" s="897"/>
      <c r="P86" s="897"/>
      <c r="Q86" s="897"/>
      <c r="R86" s="897"/>
      <c r="S86" s="897"/>
      <c r="T86" s="897"/>
      <c r="U86" s="897"/>
      <c r="V86" s="894"/>
      <c r="W86" s="897"/>
      <c r="X86" s="897"/>
      <c r="Y86" s="897"/>
      <c r="Z86" s="897"/>
      <c r="AA86" s="897"/>
      <c r="AB86" s="897"/>
      <c r="AC86" s="897"/>
      <c r="AD86" s="897"/>
      <c r="AE86" s="897"/>
      <c r="AF86" s="897"/>
      <c r="AG86" s="897"/>
      <c r="AH86" s="897"/>
      <c r="AI86" s="897"/>
      <c r="AJ86" s="897"/>
      <c r="AK86" s="897"/>
      <c r="AL86" s="897"/>
      <c r="AM86" s="897"/>
    </row>
    <row r="87" spans="1:39" hidden="1">
      <c r="A87" s="871"/>
      <c r="B87" s="912"/>
      <c r="C87" s="910"/>
      <c r="D87" s="404" t="s">
        <v>54</v>
      </c>
      <c r="E87" s="899"/>
      <c r="F87" s="892"/>
      <c r="G87" s="898"/>
      <c r="H87" s="898"/>
      <c r="I87" s="898"/>
      <c r="J87" s="898"/>
      <c r="K87" s="898"/>
      <c r="L87" s="898"/>
      <c r="M87" s="898"/>
      <c r="N87" s="898"/>
      <c r="O87" s="898"/>
      <c r="P87" s="898"/>
      <c r="Q87" s="898"/>
      <c r="R87" s="898"/>
      <c r="S87" s="898"/>
      <c r="T87" s="898"/>
      <c r="U87" s="898"/>
      <c r="V87" s="895"/>
      <c r="W87" s="898"/>
      <c r="X87" s="898"/>
      <c r="Y87" s="898"/>
      <c r="Z87" s="898"/>
      <c r="AA87" s="898"/>
      <c r="AB87" s="898"/>
      <c r="AC87" s="898"/>
      <c r="AD87" s="898"/>
      <c r="AE87" s="898"/>
      <c r="AF87" s="898"/>
      <c r="AG87" s="898"/>
      <c r="AH87" s="898"/>
      <c r="AI87" s="898"/>
      <c r="AJ87" s="898"/>
      <c r="AK87" s="898"/>
      <c r="AL87" s="898"/>
      <c r="AM87" s="898"/>
    </row>
    <row r="88" spans="1:39" hidden="1">
      <c r="A88" s="871"/>
      <c r="B88" s="913" t="s">
        <v>57</v>
      </c>
      <c r="C88" s="864" t="s">
        <v>50</v>
      </c>
      <c r="D88" s="403" t="s">
        <v>21</v>
      </c>
      <c r="E88" s="899"/>
      <c r="F88" s="892"/>
      <c r="G88" s="892"/>
      <c r="H88" s="896">
        <v>0.87</v>
      </c>
      <c r="I88" s="896">
        <v>0.84</v>
      </c>
      <c r="J88" s="896">
        <v>0.77</v>
      </c>
      <c r="K88" s="896">
        <v>0.72</v>
      </c>
      <c r="L88" s="896">
        <v>0.69</v>
      </c>
      <c r="M88" s="896">
        <v>0.66</v>
      </c>
      <c r="N88" s="896">
        <v>0.61</v>
      </c>
      <c r="O88" s="896">
        <v>0.59</v>
      </c>
      <c r="P88" s="896">
        <v>0.57999999999999996</v>
      </c>
      <c r="Q88" s="896">
        <v>0.56999999999999995</v>
      </c>
      <c r="R88" s="896">
        <v>0.56000000000000005</v>
      </c>
      <c r="S88" s="896">
        <v>0.55000000000000004</v>
      </c>
      <c r="T88" s="896">
        <v>0.55000000000000004</v>
      </c>
      <c r="U88" s="896">
        <v>0.54</v>
      </c>
      <c r="V88" s="893">
        <v>0.54</v>
      </c>
      <c r="W88" s="896" t="str">
        <f>IF(F16=F88,"〇","✕")</f>
        <v>✕</v>
      </c>
      <c r="X88" s="896" t="str">
        <f t="shared" ref="X88" si="290">IF(G16=G88,"〇","✕")</f>
        <v>✕</v>
      </c>
      <c r="Y88" s="896" t="str">
        <f t="shared" ref="Y88" si="291">IF(H16=H88,"〇","✕")</f>
        <v>〇</v>
      </c>
      <c r="Z88" s="896" t="str">
        <f t="shared" ref="Z88" si="292">IF(I16=I88,"〇","✕")</f>
        <v>〇</v>
      </c>
      <c r="AA88" s="896" t="str">
        <f t="shared" ref="AA88" si="293">IF(J16=J88,"〇","✕")</f>
        <v>〇</v>
      </c>
      <c r="AB88" s="896" t="str">
        <f t="shared" ref="AB88" si="294">IF(K16=K88,"〇","✕")</f>
        <v>〇</v>
      </c>
      <c r="AC88" s="896" t="str">
        <f t="shared" ref="AC88" si="295">IF(L16=L88,"〇","✕")</f>
        <v>〇</v>
      </c>
      <c r="AD88" s="896" t="str">
        <f t="shared" ref="AD88" si="296">IF(M16=M88,"〇","✕")</f>
        <v>〇</v>
      </c>
      <c r="AE88" s="896" t="str">
        <f t="shared" ref="AE88" si="297">IF(N16=N88,"〇","✕")</f>
        <v>〇</v>
      </c>
      <c r="AF88" s="896" t="str">
        <f t="shared" ref="AF88" si="298">IF(O16=O88,"〇","✕")</f>
        <v>〇</v>
      </c>
      <c r="AG88" s="896" t="str">
        <f t="shared" ref="AG88" si="299">IF(P16=P88,"〇","✕")</f>
        <v>〇</v>
      </c>
      <c r="AH88" s="896" t="str">
        <f t="shared" ref="AH88" si="300">IF(Q16=Q88,"〇","✕")</f>
        <v>〇</v>
      </c>
      <c r="AI88" s="896" t="str">
        <f t="shared" ref="AI88" si="301">IF(R16=R88,"〇","✕")</f>
        <v>〇</v>
      </c>
      <c r="AJ88" s="896" t="str">
        <f t="shared" ref="AJ88" si="302">IF(S16=S88,"〇","✕")</f>
        <v>〇</v>
      </c>
      <c r="AK88" s="896" t="str">
        <f t="shared" ref="AK88" si="303">IF(T16=T88,"〇","✕")</f>
        <v>〇</v>
      </c>
      <c r="AL88" s="896" t="str">
        <f t="shared" ref="AL88" si="304">IF(U16=U88,"〇","✕")</f>
        <v>〇</v>
      </c>
      <c r="AM88" s="896" t="str">
        <f t="shared" ref="AM88" si="305">IF(V16=V88,"〇","✕")</f>
        <v>〇</v>
      </c>
    </row>
    <row r="89" spans="1:39" hidden="1">
      <c r="A89" s="871"/>
      <c r="B89" s="912"/>
      <c r="C89" s="865"/>
      <c r="D89" s="405" t="s">
        <v>22</v>
      </c>
      <c r="E89" s="899"/>
      <c r="F89" s="892"/>
      <c r="G89" s="892"/>
      <c r="H89" s="897"/>
      <c r="I89" s="897"/>
      <c r="J89" s="897"/>
      <c r="K89" s="897"/>
      <c r="L89" s="897"/>
      <c r="M89" s="897"/>
      <c r="N89" s="897"/>
      <c r="O89" s="897"/>
      <c r="P89" s="897"/>
      <c r="Q89" s="897"/>
      <c r="R89" s="897"/>
      <c r="S89" s="897"/>
      <c r="T89" s="897"/>
      <c r="U89" s="897"/>
      <c r="V89" s="894"/>
      <c r="W89" s="897"/>
      <c r="X89" s="897"/>
      <c r="Y89" s="897"/>
      <c r="Z89" s="897"/>
      <c r="AA89" s="897"/>
      <c r="AB89" s="897"/>
      <c r="AC89" s="897"/>
      <c r="AD89" s="897"/>
      <c r="AE89" s="897"/>
      <c r="AF89" s="897"/>
      <c r="AG89" s="897"/>
      <c r="AH89" s="897"/>
      <c r="AI89" s="897"/>
      <c r="AJ89" s="897"/>
      <c r="AK89" s="897"/>
      <c r="AL89" s="897"/>
      <c r="AM89" s="897"/>
    </row>
    <row r="90" spans="1:39" hidden="1">
      <c r="A90" s="871"/>
      <c r="B90" s="912"/>
      <c r="C90" s="909" t="s">
        <v>52</v>
      </c>
      <c r="D90" s="405" t="s">
        <v>53</v>
      </c>
      <c r="E90" s="899"/>
      <c r="F90" s="892"/>
      <c r="G90" s="892"/>
      <c r="H90" s="897"/>
      <c r="I90" s="897"/>
      <c r="J90" s="897"/>
      <c r="K90" s="897"/>
      <c r="L90" s="897"/>
      <c r="M90" s="897"/>
      <c r="N90" s="897"/>
      <c r="O90" s="897"/>
      <c r="P90" s="897"/>
      <c r="Q90" s="897"/>
      <c r="R90" s="897"/>
      <c r="S90" s="897"/>
      <c r="T90" s="897"/>
      <c r="U90" s="897"/>
      <c r="V90" s="894"/>
      <c r="W90" s="897"/>
      <c r="X90" s="897"/>
      <c r="Y90" s="897"/>
      <c r="Z90" s="897"/>
      <c r="AA90" s="897"/>
      <c r="AB90" s="897"/>
      <c r="AC90" s="897"/>
      <c r="AD90" s="897"/>
      <c r="AE90" s="897"/>
      <c r="AF90" s="897"/>
      <c r="AG90" s="897"/>
      <c r="AH90" s="897"/>
      <c r="AI90" s="897"/>
      <c r="AJ90" s="897"/>
      <c r="AK90" s="897"/>
      <c r="AL90" s="897"/>
      <c r="AM90" s="897"/>
    </row>
    <row r="91" spans="1:39" hidden="1">
      <c r="A91" s="871"/>
      <c r="B91" s="912"/>
      <c r="C91" s="910"/>
      <c r="D91" s="404" t="s">
        <v>54</v>
      </c>
      <c r="E91" s="899"/>
      <c r="F91" s="892"/>
      <c r="G91" s="892"/>
      <c r="H91" s="898"/>
      <c r="I91" s="898"/>
      <c r="J91" s="898"/>
      <c r="K91" s="898"/>
      <c r="L91" s="898"/>
      <c r="M91" s="898"/>
      <c r="N91" s="898"/>
      <c r="O91" s="898"/>
      <c r="P91" s="898"/>
      <c r="Q91" s="898"/>
      <c r="R91" s="898"/>
      <c r="S91" s="898"/>
      <c r="T91" s="898"/>
      <c r="U91" s="898"/>
      <c r="V91" s="895"/>
      <c r="W91" s="898"/>
      <c r="X91" s="898"/>
      <c r="Y91" s="898"/>
      <c r="Z91" s="898"/>
      <c r="AA91" s="898"/>
      <c r="AB91" s="898"/>
      <c r="AC91" s="898"/>
      <c r="AD91" s="898"/>
      <c r="AE91" s="898"/>
      <c r="AF91" s="898"/>
      <c r="AG91" s="898"/>
      <c r="AH91" s="898"/>
      <c r="AI91" s="898"/>
      <c r="AJ91" s="898"/>
      <c r="AK91" s="898"/>
      <c r="AL91" s="898"/>
      <c r="AM91" s="898"/>
    </row>
    <row r="92" spans="1:39" hidden="1">
      <c r="A92" s="871"/>
      <c r="B92" s="914" t="s">
        <v>59</v>
      </c>
      <c r="C92" s="864" t="s">
        <v>50</v>
      </c>
      <c r="D92" s="403" t="s">
        <v>21</v>
      </c>
      <c r="E92" s="899"/>
      <c r="F92" s="892"/>
      <c r="G92" s="892"/>
      <c r="H92" s="892"/>
      <c r="I92" s="896">
        <v>0.96</v>
      </c>
      <c r="J92" s="896">
        <v>0.88</v>
      </c>
      <c r="K92" s="896">
        <v>0.83</v>
      </c>
      <c r="L92" s="896">
        <v>0.79</v>
      </c>
      <c r="M92" s="896">
        <v>0.76</v>
      </c>
      <c r="N92" s="896">
        <v>0.7</v>
      </c>
      <c r="O92" s="896">
        <v>0.68</v>
      </c>
      <c r="P92" s="896">
        <v>0.67</v>
      </c>
      <c r="Q92" s="896">
        <v>0.66</v>
      </c>
      <c r="R92" s="896">
        <v>0.64</v>
      </c>
      <c r="S92" s="896">
        <v>0.64</v>
      </c>
      <c r="T92" s="896">
        <v>0.63</v>
      </c>
      <c r="U92" s="896">
        <v>0.62</v>
      </c>
      <c r="V92" s="893">
        <v>0.62</v>
      </c>
      <c r="W92" s="896" t="str">
        <f>IF(F20=F92,"〇","✕")</f>
        <v>✕</v>
      </c>
      <c r="X92" s="896" t="str">
        <f t="shared" ref="X92" si="306">IF(G20=G92,"〇","✕")</f>
        <v>✕</v>
      </c>
      <c r="Y92" s="896" t="str">
        <f t="shared" ref="Y92" si="307">IF(H20=H92,"〇","✕")</f>
        <v>✕</v>
      </c>
      <c r="Z92" s="896" t="str">
        <f t="shared" ref="Z92" si="308">IF(I20=I92,"〇","✕")</f>
        <v>〇</v>
      </c>
      <c r="AA92" s="896" t="str">
        <f t="shared" ref="AA92" si="309">IF(J20=J92,"〇","✕")</f>
        <v>〇</v>
      </c>
      <c r="AB92" s="896" t="str">
        <f t="shared" ref="AB92" si="310">IF(K20=K92,"〇","✕")</f>
        <v>〇</v>
      </c>
      <c r="AC92" s="896" t="str">
        <f t="shared" ref="AC92" si="311">IF(L20=L92,"〇","✕")</f>
        <v>〇</v>
      </c>
      <c r="AD92" s="896" t="str">
        <f t="shared" ref="AD92" si="312">IF(M20=M92,"〇","✕")</f>
        <v>〇</v>
      </c>
      <c r="AE92" s="896" t="str">
        <f t="shared" ref="AE92" si="313">IF(N20=N92,"〇","✕")</f>
        <v>〇</v>
      </c>
      <c r="AF92" s="896" t="str">
        <f t="shared" ref="AF92" si="314">IF(O20=O92,"〇","✕")</f>
        <v>〇</v>
      </c>
      <c r="AG92" s="896" t="str">
        <f t="shared" ref="AG92" si="315">IF(P20=P92,"〇","✕")</f>
        <v>〇</v>
      </c>
      <c r="AH92" s="896" t="str">
        <f t="shared" ref="AH92" si="316">IF(Q20=Q92,"〇","✕")</f>
        <v>〇</v>
      </c>
      <c r="AI92" s="896" t="str">
        <f t="shared" ref="AI92" si="317">IF(R20=R92,"〇","✕")</f>
        <v>〇</v>
      </c>
      <c r="AJ92" s="896" t="str">
        <f t="shared" ref="AJ92" si="318">IF(S20=S92,"〇","✕")</f>
        <v>〇</v>
      </c>
      <c r="AK92" s="896" t="str">
        <f t="shared" ref="AK92" si="319">IF(T20=T92,"〇","✕")</f>
        <v>〇</v>
      </c>
      <c r="AL92" s="896" t="str">
        <f t="shared" ref="AL92" si="320">IF(U20=U92,"〇","✕")</f>
        <v>〇</v>
      </c>
      <c r="AM92" s="896" t="str">
        <f t="shared" ref="AM92" si="321">IF(V20=V92,"〇","✕")</f>
        <v>〇</v>
      </c>
    </row>
    <row r="93" spans="1:39" hidden="1">
      <c r="A93" s="871"/>
      <c r="B93" s="915"/>
      <c r="C93" s="865"/>
      <c r="D93" s="405" t="s">
        <v>22</v>
      </c>
      <c r="E93" s="899"/>
      <c r="F93" s="892"/>
      <c r="G93" s="892"/>
      <c r="H93" s="892"/>
      <c r="I93" s="897"/>
      <c r="J93" s="897"/>
      <c r="K93" s="897"/>
      <c r="L93" s="897"/>
      <c r="M93" s="897"/>
      <c r="N93" s="897"/>
      <c r="O93" s="897"/>
      <c r="P93" s="897"/>
      <c r="Q93" s="897"/>
      <c r="R93" s="897"/>
      <c r="S93" s="897"/>
      <c r="T93" s="897"/>
      <c r="U93" s="897"/>
      <c r="V93" s="894"/>
      <c r="W93" s="897"/>
      <c r="X93" s="897"/>
      <c r="Y93" s="897"/>
      <c r="Z93" s="897"/>
      <c r="AA93" s="897"/>
      <c r="AB93" s="897"/>
      <c r="AC93" s="897"/>
      <c r="AD93" s="897"/>
      <c r="AE93" s="897"/>
      <c r="AF93" s="897"/>
      <c r="AG93" s="897"/>
      <c r="AH93" s="897"/>
      <c r="AI93" s="897"/>
      <c r="AJ93" s="897"/>
      <c r="AK93" s="897"/>
      <c r="AL93" s="897"/>
      <c r="AM93" s="897"/>
    </row>
    <row r="94" spans="1:39" hidden="1">
      <c r="A94" s="871"/>
      <c r="B94" s="915"/>
      <c r="C94" s="909" t="s">
        <v>52</v>
      </c>
      <c r="D94" s="405" t="s">
        <v>53</v>
      </c>
      <c r="E94" s="899"/>
      <c r="F94" s="892"/>
      <c r="G94" s="892"/>
      <c r="H94" s="892"/>
      <c r="I94" s="897"/>
      <c r="J94" s="897"/>
      <c r="K94" s="897"/>
      <c r="L94" s="897"/>
      <c r="M94" s="897"/>
      <c r="N94" s="897"/>
      <c r="O94" s="897"/>
      <c r="P94" s="897"/>
      <c r="Q94" s="897"/>
      <c r="R94" s="897"/>
      <c r="S94" s="897"/>
      <c r="T94" s="897"/>
      <c r="U94" s="897"/>
      <c r="V94" s="894"/>
      <c r="W94" s="897"/>
      <c r="X94" s="897"/>
      <c r="Y94" s="897"/>
      <c r="Z94" s="897"/>
      <c r="AA94" s="897"/>
      <c r="AB94" s="897"/>
      <c r="AC94" s="897"/>
      <c r="AD94" s="897"/>
      <c r="AE94" s="897"/>
      <c r="AF94" s="897"/>
      <c r="AG94" s="897"/>
      <c r="AH94" s="897"/>
      <c r="AI94" s="897"/>
      <c r="AJ94" s="897"/>
      <c r="AK94" s="897"/>
      <c r="AL94" s="897"/>
      <c r="AM94" s="897"/>
    </row>
    <row r="95" spans="1:39" hidden="1">
      <c r="A95" s="871"/>
      <c r="B95" s="915"/>
      <c r="C95" s="910"/>
      <c r="D95" s="404" t="s">
        <v>54</v>
      </c>
      <c r="E95" s="899"/>
      <c r="F95" s="892"/>
      <c r="G95" s="892"/>
      <c r="H95" s="892"/>
      <c r="I95" s="898"/>
      <c r="J95" s="898"/>
      <c r="K95" s="898"/>
      <c r="L95" s="898"/>
      <c r="M95" s="898"/>
      <c r="N95" s="898"/>
      <c r="O95" s="898"/>
      <c r="P95" s="898"/>
      <c r="Q95" s="898"/>
      <c r="R95" s="898"/>
      <c r="S95" s="898"/>
      <c r="T95" s="898"/>
      <c r="U95" s="898"/>
      <c r="V95" s="895"/>
      <c r="W95" s="898"/>
      <c r="X95" s="898"/>
      <c r="Y95" s="898"/>
      <c r="Z95" s="898"/>
      <c r="AA95" s="898"/>
      <c r="AB95" s="898"/>
      <c r="AC95" s="898"/>
      <c r="AD95" s="898"/>
      <c r="AE95" s="898"/>
      <c r="AF95" s="898"/>
      <c r="AG95" s="898"/>
      <c r="AH95" s="898"/>
      <c r="AI95" s="898"/>
      <c r="AJ95" s="898"/>
      <c r="AK95" s="898"/>
      <c r="AL95" s="898"/>
      <c r="AM95" s="898"/>
    </row>
    <row r="96" spans="1:39" hidden="1">
      <c r="A96" s="871"/>
      <c r="B96" s="911" t="s">
        <v>61</v>
      </c>
      <c r="C96" s="864" t="s">
        <v>50</v>
      </c>
      <c r="D96" s="403" t="s">
        <v>21</v>
      </c>
      <c r="E96" s="899"/>
      <c r="F96" s="892"/>
      <c r="G96" s="892"/>
      <c r="H96" s="892"/>
      <c r="I96" s="892"/>
      <c r="J96" s="896">
        <v>0.92</v>
      </c>
      <c r="K96" s="896">
        <v>0.86</v>
      </c>
      <c r="L96" s="896">
        <v>0.82</v>
      </c>
      <c r="M96" s="896">
        <v>0.79</v>
      </c>
      <c r="N96" s="896">
        <v>0.73</v>
      </c>
      <c r="O96" s="896">
        <v>0.71</v>
      </c>
      <c r="P96" s="896">
        <v>0.7</v>
      </c>
      <c r="Q96" s="896">
        <v>0.68</v>
      </c>
      <c r="R96" s="896">
        <v>0.67</v>
      </c>
      <c r="S96" s="896">
        <v>0.66</v>
      </c>
      <c r="T96" s="896">
        <v>0.66</v>
      </c>
      <c r="U96" s="896">
        <v>0.65</v>
      </c>
      <c r="V96" s="893">
        <v>0.64</v>
      </c>
      <c r="W96" s="896" t="str">
        <f>IF(F24=F96,"〇","✕")</f>
        <v>✕</v>
      </c>
      <c r="X96" s="896" t="str">
        <f t="shared" ref="X96" si="322">IF(G24=G96,"〇","✕")</f>
        <v>✕</v>
      </c>
      <c r="Y96" s="896" t="str">
        <f t="shared" ref="Y96" si="323">IF(H24=H96,"〇","✕")</f>
        <v>✕</v>
      </c>
      <c r="Z96" s="896" t="str">
        <f t="shared" ref="Z96" si="324">IF(I24=I96,"〇","✕")</f>
        <v>✕</v>
      </c>
      <c r="AA96" s="896" t="str">
        <f t="shared" ref="AA96" si="325">IF(J24=J96,"〇","✕")</f>
        <v>〇</v>
      </c>
      <c r="AB96" s="896" t="str">
        <f t="shared" ref="AB96" si="326">IF(K24=K96,"〇","✕")</f>
        <v>〇</v>
      </c>
      <c r="AC96" s="896" t="str">
        <f t="shared" ref="AC96" si="327">IF(L24=L96,"〇","✕")</f>
        <v>〇</v>
      </c>
      <c r="AD96" s="896" t="str">
        <f t="shared" ref="AD96" si="328">IF(M24=M96,"〇","✕")</f>
        <v>〇</v>
      </c>
      <c r="AE96" s="896" t="str">
        <f t="shared" ref="AE96" si="329">IF(N24=N96,"〇","✕")</f>
        <v>〇</v>
      </c>
      <c r="AF96" s="896" t="str">
        <f t="shared" ref="AF96" si="330">IF(O24=O96,"〇","✕")</f>
        <v>〇</v>
      </c>
      <c r="AG96" s="896" t="str">
        <f t="shared" ref="AG96" si="331">IF(P24=P96,"〇","✕")</f>
        <v>〇</v>
      </c>
      <c r="AH96" s="896" t="str">
        <f t="shared" ref="AH96" si="332">IF(Q24=Q96,"〇","✕")</f>
        <v>〇</v>
      </c>
      <c r="AI96" s="896" t="str">
        <f t="shared" ref="AI96" si="333">IF(R24=R96,"〇","✕")</f>
        <v>〇</v>
      </c>
      <c r="AJ96" s="896" t="str">
        <f t="shared" ref="AJ96" si="334">IF(S24=S96,"〇","✕")</f>
        <v>〇</v>
      </c>
      <c r="AK96" s="896" t="str">
        <f t="shared" ref="AK96" si="335">IF(T24=T96,"〇","✕")</f>
        <v>〇</v>
      </c>
      <c r="AL96" s="896" t="str">
        <f t="shared" ref="AL96" si="336">IF(U24=U96,"〇","✕")</f>
        <v>〇</v>
      </c>
      <c r="AM96" s="896" t="str">
        <f t="shared" ref="AM96" si="337">IF(V24=V96,"〇","✕")</f>
        <v>〇</v>
      </c>
    </row>
    <row r="97" spans="1:39" hidden="1">
      <c r="A97" s="871"/>
      <c r="B97" s="912"/>
      <c r="C97" s="865"/>
      <c r="D97" s="405" t="s">
        <v>22</v>
      </c>
      <c r="E97" s="899"/>
      <c r="F97" s="892"/>
      <c r="G97" s="892"/>
      <c r="H97" s="892"/>
      <c r="I97" s="892"/>
      <c r="J97" s="897"/>
      <c r="K97" s="897"/>
      <c r="L97" s="897"/>
      <c r="M97" s="897"/>
      <c r="N97" s="897"/>
      <c r="O97" s="897"/>
      <c r="P97" s="897"/>
      <c r="Q97" s="897"/>
      <c r="R97" s="897"/>
      <c r="S97" s="897"/>
      <c r="T97" s="897"/>
      <c r="U97" s="897"/>
      <c r="V97" s="894"/>
      <c r="W97" s="897"/>
      <c r="X97" s="897"/>
      <c r="Y97" s="897"/>
      <c r="Z97" s="897"/>
      <c r="AA97" s="897"/>
      <c r="AB97" s="897"/>
      <c r="AC97" s="897"/>
      <c r="AD97" s="897"/>
      <c r="AE97" s="897"/>
      <c r="AF97" s="897"/>
      <c r="AG97" s="897"/>
      <c r="AH97" s="897"/>
      <c r="AI97" s="897"/>
      <c r="AJ97" s="897"/>
      <c r="AK97" s="897"/>
      <c r="AL97" s="897"/>
      <c r="AM97" s="897"/>
    </row>
    <row r="98" spans="1:39" hidden="1">
      <c r="A98" s="871"/>
      <c r="B98" s="912"/>
      <c r="C98" s="909" t="s">
        <v>52</v>
      </c>
      <c r="D98" s="405" t="s">
        <v>53</v>
      </c>
      <c r="E98" s="899"/>
      <c r="F98" s="892"/>
      <c r="G98" s="892"/>
      <c r="H98" s="892"/>
      <c r="I98" s="892"/>
      <c r="J98" s="897"/>
      <c r="K98" s="897"/>
      <c r="L98" s="897"/>
      <c r="M98" s="897"/>
      <c r="N98" s="897"/>
      <c r="O98" s="897"/>
      <c r="P98" s="897"/>
      <c r="Q98" s="897"/>
      <c r="R98" s="897"/>
      <c r="S98" s="897"/>
      <c r="T98" s="897"/>
      <c r="U98" s="897"/>
      <c r="V98" s="894"/>
      <c r="W98" s="897"/>
      <c r="X98" s="897"/>
      <c r="Y98" s="897"/>
      <c r="Z98" s="897"/>
      <c r="AA98" s="897"/>
      <c r="AB98" s="897"/>
      <c r="AC98" s="897"/>
      <c r="AD98" s="897"/>
      <c r="AE98" s="897"/>
      <c r="AF98" s="897"/>
      <c r="AG98" s="897"/>
      <c r="AH98" s="897"/>
      <c r="AI98" s="897"/>
      <c r="AJ98" s="897"/>
      <c r="AK98" s="897"/>
      <c r="AL98" s="897"/>
      <c r="AM98" s="897"/>
    </row>
    <row r="99" spans="1:39" hidden="1">
      <c r="A99" s="871"/>
      <c r="B99" s="912"/>
      <c r="C99" s="910"/>
      <c r="D99" s="404" t="s">
        <v>54</v>
      </c>
      <c r="E99" s="899"/>
      <c r="F99" s="892"/>
      <c r="G99" s="892"/>
      <c r="H99" s="892"/>
      <c r="I99" s="892"/>
      <c r="J99" s="898"/>
      <c r="K99" s="898"/>
      <c r="L99" s="898"/>
      <c r="M99" s="898"/>
      <c r="N99" s="898"/>
      <c r="O99" s="898"/>
      <c r="P99" s="898"/>
      <c r="Q99" s="898"/>
      <c r="R99" s="898"/>
      <c r="S99" s="898"/>
      <c r="T99" s="898"/>
      <c r="U99" s="898"/>
      <c r="V99" s="895"/>
      <c r="W99" s="898"/>
      <c r="X99" s="898"/>
      <c r="Y99" s="898"/>
      <c r="Z99" s="898"/>
      <c r="AA99" s="898"/>
      <c r="AB99" s="898"/>
      <c r="AC99" s="898"/>
      <c r="AD99" s="898"/>
      <c r="AE99" s="898"/>
      <c r="AF99" s="898"/>
      <c r="AG99" s="898"/>
      <c r="AH99" s="898"/>
      <c r="AI99" s="898"/>
      <c r="AJ99" s="898"/>
      <c r="AK99" s="898"/>
      <c r="AL99" s="898"/>
      <c r="AM99" s="898"/>
    </row>
    <row r="100" spans="1:39" hidden="1">
      <c r="A100" s="871"/>
      <c r="B100" s="911" t="s">
        <v>63</v>
      </c>
      <c r="C100" s="864" t="s">
        <v>50</v>
      </c>
      <c r="D100" s="403" t="s">
        <v>21</v>
      </c>
      <c r="E100" s="899"/>
      <c r="F100" s="892"/>
      <c r="G100" s="892"/>
      <c r="H100" s="892"/>
      <c r="I100" s="892"/>
      <c r="J100" s="892"/>
      <c r="K100" s="896">
        <v>0.94</v>
      </c>
      <c r="L100" s="896">
        <v>0.89</v>
      </c>
      <c r="M100" s="896">
        <v>0.86</v>
      </c>
      <c r="N100" s="896">
        <v>0.79</v>
      </c>
      <c r="O100" s="896">
        <v>0.77</v>
      </c>
      <c r="P100" s="896">
        <v>0.76</v>
      </c>
      <c r="Q100" s="896">
        <v>0.74</v>
      </c>
      <c r="R100" s="896">
        <v>0.73</v>
      </c>
      <c r="S100" s="896">
        <v>0.72</v>
      </c>
      <c r="T100" s="896">
        <v>0.71</v>
      </c>
      <c r="U100" s="896">
        <v>0.71</v>
      </c>
      <c r="V100" s="893">
        <v>0.7</v>
      </c>
      <c r="W100" s="896" t="str">
        <f>IF(F28=F100,"〇","✕")</f>
        <v>✕</v>
      </c>
      <c r="X100" s="896" t="str">
        <f t="shared" ref="X100" si="338">IF(G28=G100,"〇","✕")</f>
        <v>✕</v>
      </c>
      <c r="Y100" s="896" t="str">
        <f t="shared" ref="Y100" si="339">IF(H28=H100,"〇","✕")</f>
        <v>✕</v>
      </c>
      <c r="Z100" s="896" t="str">
        <f t="shared" ref="Z100" si="340">IF(I28=I100,"〇","✕")</f>
        <v>✕</v>
      </c>
      <c r="AA100" s="896" t="str">
        <f t="shared" ref="AA100" si="341">IF(J28=J100,"〇","✕")</f>
        <v>✕</v>
      </c>
      <c r="AB100" s="896" t="str">
        <f t="shared" ref="AB100" si="342">IF(K28=K100,"〇","✕")</f>
        <v>〇</v>
      </c>
      <c r="AC100" s="896" t="str">
        <f t="shared" ref="AC100" si="343">IF(L28=L100,"〇","✕")</f>
        <v>〇</v>
      </c>
      <c r="AD100" s="896" t="str">
        <f t="shared" ref="AD100" si="344">IF(M28=M100,"〇","✕")</f>
        <v>〇</v>
      </c>
      <c r="AE100" s="896" t="str">
        <f t="shared" ref="AE100" si="345">IF(N28=N100,"〇","✕")</f>
        <v>〇</v>
      </c>
      <c r="AF100" s="896" t="str">
        <f t="shared" ref="AF100" si="346">IF(O28=O100,"〇","✕")</f>
        <v>〇</v>
      </c>
      <c r="AG100" s="896" t="str">
        <f t="shared" ref="AG100" si="347">IF(P28=P100,"〇","✕")</f>
        <v>〇</v>
      </c>
      <c r="AH100" s="896" t="str">
        <f t="shared" ref="AH100" si="348">IF(Q28=Q100,"〇","✕")</f>
        <v>〇</v>
      </c>
      <c r="AI100" s="896" t="str">
        <f t="shared" ref="AI100" si="349">IF(R28=R100,"〇","✕")</f>
        <v>〇</v>
      </c>
      <c r="AJ100" s="896" t="str">
        <f t="shared" ref="AJ100" si="350">IF(S28=S100,"〇","✕")</f>
        <v>〇</v>
      </c>
      <c r="AK100" s="896" t="str">
        <f t="shared" ref="AK100" si="351">IF(T28=T100,"〇","✕")</f>
        <v>〇</v>
      </c>
      <c r="AL100" s="896" t="str">
        <f t="shared" ref="AL100" si="352">IF(U28=U100,"〇","✕")</f>
        <v>〇</v>
      </c>
      <c r="AM100" s="896" t="str">
        <f t="shared" ref="AM100" si="353">IF(V28=V100,"〇","✕")</f>
        <v>〇</v>
      </c>
    </row>
    <row r="101" spans="1:39" hidden="1">
      <c r="A101" s="871"/>
      <c r="B101" s="912"/>
      <c r="C101" s="865"/>
      <c r="D101" s="405" t="s">
        <v>22</v>
      </c>
      <c r="E101" s="899"/>
      <c r="F101" s="892"/>
      <c r="G101" s="892"/>
      <c r="H101" s="892"/>
      <c r="I101" s="892"/>
      <c r="J101" s="892"/>
      <c r="K101" s="897"/>
      <c r="L101" s="897"/>
      <c r="M101" s="897"/>
      <c r="N101" s="897"/>
      <c r="O101" s="897"/>
      <c r="P101" s="897"/>
      <c r="Q101" s="897"/>
      <c r="R101" s="897"/>
      <c r="S101" s="897"/>
      <c r="T101" s="897"/>
      <c r="U101" s="897"/>
      <c r="V101" s="894"/>
      <c r="W101" s="897"/>
      <c r="X101" s="897"/>
      <c r="Y101" s="897"/>
      <c r="Z101" s="897"/>
      <c r="AA101" s="897"/>
      <c r="AB101" s="897"/>
      <c r="AC101" s="897"/>
      <c r="AD101" s="897"/>
      <c r="AE101" s="897"/>
      <c r="AF101" s="897"/>
      <c r="AG101" s="897"/>
      <c r="AH101" s="897"/>
      <c r="AI101" s="897"/>
      <c r="AJ101" s="897"/>
      <c r="AK101" s="897"/>
      <c r="AL101" s="897"/>
      <c r="AM101" s="897"/>
    </row>
    <row r="102" spans="1:39" hidden="1">
      <c r="A102" s="871"/>
      <c r="B102" s="912"/>
      <c r="C102" s="909" t="s">
        <v>52</v>
      </c>
      <c r="D102" s="405" t="s">
        <v>53</v>
      </c>
      <c r="E102" s="899"/>
      <c r="F102" s="892"/>
      <c r="G102" s="892"/>
      <c r="H102" s="892"/>
      <c r="I102" s="892"/>
      <c r="J102" s="892"/>
      <c r="K102" s="897"/>
      <c r="L102" s="897"/>
      <c r="M102" s="897"/>
      <c r="N102" s="897"/>
      <c r="O102" s="897"/>
      <c r="P102" s="897"/>
      <c r="Q102" s="897"/>
      <c r="R102" s="897"/>
      <c r="S102" s="897"/>
      <c r="T102" s="897"/>
      <c r="U102" s="897"/>
      <c r="V102" s="894"/>
      <c r="W102" s="897"/>
      <c r="X102" s="897"/>
      <c r="Y102" s="897"/>
      <c r="Z102" s="897"/>
      <c r="AA102" s="897"/>
      <c r="AB102" s="897"/>
      <c r="AC102" s="897"/>
      <c r="AD102" s="897"/>
      <c r="AE102" s="897"/>
      <c r="AF102" s="897"/>
      <c r="AG102" s="897"/>
      <c r="AH102" s="897"/>
      <c r="AI102" s="897"/>
      <c r="AJ102" s="897"/>
      <c r="AK102" s="897"/>
      <c r="AL102" s="897"/>
      <c r="AM102" s="897"/>
    </row>
    <row r="103" spans="1:39" hidden="1">
      <c r="A103" s="871"/>
      <c r="B103" s="912"/>
      <c r="C103" s="910"/>
      <c r="D103" s="404" t="s">
        <v>54</v>
      </c>
      <c r="E103" s="899"/>
      <c r="F103" s="892"/>
      <c r="G103" s="892"/>
      <c r="H103" s="892"/>
      <c r="I103" s="892"/>
      <c r="J103" s="892"/>
      <c r="K103" s="898"/>
      <c r="L103" s="898"/>
      <c r="M103" s="898"/>
      <c r="N103" s="898"/>
      <c r="O103" s="898"/>
      <c r="P103" s="898"/>
      <c r="Q103" s="898"/>
      <c r="R103" s="898"/>
      <c r="S103" s="898"/>
      <c r="T103" s="898"/>
      <c r="U103" s="898"/>
      <c r="V103" s="895"/>
      <c r="W103" s="898"/>
      <c r="X103" s="898"/>
      <c r="Y103" s="898"/>
      <c r="Z103" s="898"/>
      <c r="AA103" s="898"/>
      <c r="AB103" s="898"/>
      <c r="AC103" s="898"/>
      <c r="AD103" s="898"/>
      <c r="AE103" s="898"/>
      <c r="AF103" s="898"/>
      <c r="AG103" s="898"/>
      <c r="AH103" s="898"/>
      <c r="AI103" s="898"/>
      <c r="AJ103" s="898"/>
      <c r="AK103" s="898"/>
      <c r="AL103" s="898"/>
      <c r="AM103" s="898"/>
    </row>
    <row r="104" spans="1:39" hidden="1">
      <c r="A104" s="871"/>
      <c r="B104" s="911" t="s">
        <v>65</v>
      </c>
      <c r="C104" s="864" t="s">
        <v>50</v>
      </c>
      <c r="D104" s="403" t="s">
        <v>21</v>
      </c>
      <c r="E104" s="899"/>
      <c r="F104" s="892"/>
      <c r="G104" s="892"/>
      <c r="H104" s="892"/>
      <c r="I104" s="892"/>
      <c r="J104" s="892"/>
      <c r="K104" s="892"/>
      <c r="L104" s="896">
        <v>0.95</v>
      </c>
      <c r="M104" s="896">
        <v>0.91</v>
      </c>
      <c r="N104" s="896">
        <v>0.84</v>
      </c>
      <c r="O104" s="896">
        <v>0.82</v>
      </c>
      <c r="P104" s="896">
        <v>0.81</v>
      </c>
      <c r="Q104" s="896">
        <v>0.79</v>
      </c>
      <c r="R104" s="896">
        <v>0.77</v>
      </c>
      <c r="S104" s="896">
        <v>0.77</v>
      </c>
      <c r="T104" s="896">
        <v>0.76</v>
      </c>
      <c r="U104" s="896">
        <v>0.75</v>
      </c>
      <c r="V104" s="893">
        <v>0.74</v>
      </c>
      <c r="W104" s="896" t="str">
        <f>IF(F32=F104,"〇","✕")</f>
        <v>✕</v>
      </c>
      <c r="X104" s="896" t="str">
        <f t="shared" ref="X104" si="354">IF(G32=G104,"〇","✕")</f>
        <v>✕</v>
      </c>
      <c r="Y104" s="896" t="str">
        <f t="shared" ref="Y104" si="355">IF(H32=H104,"〇","✕")</f>
        <v>✕</v>
      </c>
      <c r="Z104" s="896" t="str">
        <f t="shared" ref="Z104" si="356">IF(I32=I104,"〇","✕")</f>
        <v>✕</v>
      </c>
      <c r="AA104" s="896" t="str">
        <f t="shared" ref="AA104" si="357">IF(J32=J104,"〇","✕")</f>
        <v>✕</v>
      </c>
      <c r="AB104" s="896" t="str">
        <f t="shared" ref="AB104" si="358">IF(K32=K104,"〇","✕")</f>
        <v>✕</v>
      </c>
      <c r="AC104" s="896" t="str">
        <f t="shared" ref="AC104" si="359">IF(L32=L104,"〇","✕")</f>
        <v>〇</v>
      </c>
      <c r="AD104" s="896" t="str">
        <f t="shared" ref="AD104" si="360">IF(M32=M104,"〇","✕")</f>
        <v>〇</v>
      </c>
      <c r="AE104" s="896" t="str">
        <f t="shared" ref="AE104" si="361">IF(N32=N104,"〇","✕")</f>
        <v>〇</v>
      </c>
      <c r="AF104" s="896" t="str">
        <f t="shared" ref="AF104" si="362">IF(O32=O104,"〇","✕")</f>
        <v>〇</v>
      </c>
      <c r="AG104" s="896" t="str">
        <f t="shared" ref="AG104" si="363">IF(P32=P104,"〇","✕")</f>
        <v>〇</v>
      </c>
      <c r="AH104" s="896" t="str">
        <f t="shared" ref="AH104" si="364">IF(Q32=Q104,"〇","✕")</f>
        <v>〇</v>
      </c>
      <c r="AI104" s="896" t="str">
        <f t="shared" ref="AI104" si="365">IF(R32=R104,"〇","✕")</f>
        <v>〇</v>
      </c>
      <c r="AJ104" s="896" t="str">
        <f t="shared" ref="AJ104" si="366">IF(S32=S104,"〇","✕")</f>
        <v>〇</v>
      </c>
      <c r="AK104" s="896" t="str">
        <f t="shared" ref="AK104" si="367">IF(T32=T104,"〇","✕")</f>
        <v>〇</v>
      </c>
      <c r="AL104" s="896" t="str">
        <f t="shared" ref="AL104" si="368">IF(U32=U104,"〇","✕")</f>
        <v>〇</v>
      </c>
      <c r="AM104" s="896" t="str">
        <f t="shared" ref="AM104" si="369">IF(V32=V104,"〇","✕")</f>
        <v>〇</v>
      </c>
    </row>
    <row r="105" spans="1:39" hidden="1">
      <c r="A105" s="871"/>
      <c r="B105" s="912"/>
      <c r="C105" s="865"/>
      <c r="D105" s="405" t="s">
        <v>22</v>
      </c>
      <c r="E105" s="899"/>
      <c r="F105" s="892"/>
      <c r="G105" s="892"/>
      <c r="H105" s="892"/>
      <c r="I105" s="892"/>
      <c r="J105" s="892"/>
      <c r="K105" s="892"/>
      <c r="L105" s="897"/>
      <c r="M105" s="897"/>
      <c r="N105" s="897"/>
      <c r="O105" s="897"/>
      <c r="P105" s="897"/>
      <c r="Q105" s="897"/>
      <c r="R105" s="897"/>
      <c r="S105" s="897"/>
      <c r="T105" s="897"/>
      <c r="U105" s="897"/>
      <c r="V105" s="894"/>
      <c r="W105" s="897"/>
      <c r="X105" s="897"/>
      <c r="Y105" s="897"/>
      <c r="Z105" s="897"/>
      <c r="AA105" s="897"/>
      <c r="AB105" s="897"/>
      <c r="AC105" s="897"/>
      <c r="AD105" s="897"/>
      <c r="AE105" s="897"/>
      <c r="AF105" s="897"/>
      <c r="AG105" s="897"/>
      <c r="AH105" s="897"/>
      <c r="AI105" s="897"/>
      <c r="AJ105" s="897"/>
      <c r="AK105" s="897"/>
      <c r="AL105" s="897"/>
      <c r="AM105" s="897"/>
    </row>
    <row r="106" spans="1:39" hidden="1">
      <c r="A106" s="871"/>
      <c r="B106" s="912"/>
      <c r="C106" s="909" t="s">
        <v>52</v>
      </c>
      <c r="D106" s="405" t="s">
        <v>53</v>
      </c>
      <c r="E106" s="899"/>
      <c r="F106" s="892"/>
      <c r="G106" s="892"/>
      <c r="H106" s="892"/>
      <c r="I106" s="892"/>
      <c r="J106" s="892"/>
      <c r="K106" s="892"/>
      <c r="L106" s="897"/>
      <c r="M106" s="897"/>
      <c r="N106" s="897"/>
      <c r="O106" s="897"/>
      <c r="P106" s="897"/>
      <c r="Q106" s="897"/>
      <c r="R106" s="897"/>
      <c r="S106" s="897"/>
      <c r="T106" s="897"/>
      <c r="U106" s="897"/>
      <c r="V106" s="894"/>
      <c r="W106" s="897"/>
      <c r="X106" s="897"/>
      <c r="Y106" s="897"/>
      <c r="Z106" s="897"/>
      <c r="AA106" s="897"/>
      <c r="AB106" s="897"/>
      <c r="AC106" s="897"/>
      <c r="AD106" s="897"/>
      <c r="AE106" s="897"/>
      <c r="AF106" s="897"/>
      <c r="AG106" s="897"/>
      <c r="AH106" s="897"/>
      <c r="AI106" s="897"/>
      <c r="AJ106" s="897"/>
      <c r="AK106" s="897"/>
      <c r="AL106" s="897"/>
      <c r="AM106" s="897"/>
    </row>
    <row r="107" spans="1:39" hidden="1">
      <c r="A107" s="871"/>
      <c r="B107" s="912"/>
      <c r="C107" s="910"/>
      <c r="D107" s="404" t="s">
        <v>54</v>
      </c>
      <c r="E107" s="899"/>
      <c r="F107" s="892"/>
      <c r="G107" s="892"/>
      <c r="H107" s="892"/>
      <c r="I107" s="892"/>
      <c r="J107" s="892"/>
      <c r="K107" s="892"/>
      <c r="L107" s="898"/>
      <c r="M107" s="898"/>
      <c r="N107" s="898"/>
      <c r="O107" s="898"/>
      <c r="P107" s="898"/>
      <c r="Q107" s="898"/>
      <c r="R107" s="898"/>
      <c r="S107" s="898"/>
      <c r="T107" s="898"/>
      <c r="U107" s="898"/>
      <c r="V107" s="895"/>
      <c r="W107" s="898"/>
      <c r="X107" s="898"/>
      <c r="Y107" s="898"/>
      <c r="Z107" s="898"/>
      <c r="AA107" s="898"/>
      <c r="AB107" s="898"/>
      <c r="AC107" s="898"/>
      <c r="AD107" s="898"/>
      <c r="AE107" s="898"/>
      <c r="AF107" s="898"/>
      <c r="AG107" s="898"/>
      <c r="AH107" s="898"/>
      <c r="AI107" s="898"/>
      <c r="AJ107" s="898"/>
      <c r="AK107" s="898"/>
      <c r="AL107" s="898"/>
      <c r="AM107" s="898"/>
    </row>
    <row r="108" spans="1:39" hidden="1">
      <c r="A108" s="871"/>
      <c r="B108" s="911" t="s">
        <v>67</v>
      </c>
      <c r="C108" s="864" t="s">
        <v>50</v>
      </c>
      <c r="D108" s="403" t="s">
        <v>21</v>
      </c>
      <c r="E108" s="899"/>
      <c r="F108" s="892"/>
      <c r="G108" s="892"/>
      <c r="H108" s="892"/>
      <c r="I108" s="892"/>
      <c r="J108" s="892"/>
      <c r="K108" s="892"/>
      <c r="L108" s="892"/>
      <c r="M108" s="896">
        <v>0.96</v>
      </c>
      <c r="N108" s="896">
        <v>0.88</v>
      </c>
      <c r="O108" s="896">
        <v>0.87</v>
      </c>
      <c r="P108" s="896">
        <v>0.85</v>
      </c>
      <c r="Q108" s="896">
        <v>0.83</v>
      </c>
      <c r="R108" s="896">
        <v>0.81</v>
      </c>
      <c r="S108" s="896">
        <v>0.81</v>
      </c>
      <c r="T108" s="896">
        <v>0.8</v>
      </c>
      <c r="U108" s="896">
        <v>0.79</v>
      </c>
      <c r="V108" s="893">
        <v>0.78</v>
      </c>
      <c r="W108" s="896" t="str">
        <f>IF(F36=F108,"〇","✕")</f>
        <v>✕</v>
      </c>
      <c r="X108" s="896" t="str">
        <f t="shared" ref="X108" si="370">IF(G36=G108,"〇","✕")</f>
        <v>✕</v>
      </c>
      <c r="Y108" s="896" t="str">
        <f t="shared" ref="Y108" si="371">IF(H36=H108,"〇","✕")</f>
        <v>✕</v>
      </c>
      <c r="Z108" s="896" t="str">
        <f t="shared" ref="Z108" si="372">IF(I36=I108,"〇","✕")</f>
        <v>✕</v>
      </c>
      <c r="AA108" s="896" t="str">
        <f t="shared" ref="AA108" si="373">IF(J36=J108,"〇","✕")</f>
        <v>✕</v>
      </c>
      <c r="AB108" s="896" t="str">
        <f t="shared" ref="AB108" si="374">IF(K36=K108,"〇","✕")</f>
        <v>✕</v>
      </c>
      <c r="AC108" s="896" t="str">
        <f t="shared" ref="AC108" si="375">IF(L36=L108,"〇","✕")</f>
        <v>✕</v>
      </c>
      <c r="AD108" s="896" t="str">
        <f t="shared" ref="AD108" si="376">IF(M36=M108,"〇","✕")</f>
        <v>〇</v>
      </c>
      <c r="AE108" s="896" t="str">
        <f t="shared" ref="AE108" si="377">IF(N36=N108,"〇","✕")</f>
        <v>〇</v>
      </c>
      <c r="AF108" s="896" t="str">
        <f t="shared" ref="AF108" si="378">IF(O36=O108,"〇","✕")</f>
        <v>〇</v>
      </c>
      <c r="AG108" s="896" t="str">
        <f t="shared" ref="AG108" si="379">IF(P36=P108,"〇","✕")</f>
        <v>〇</v>
      </c>
      <c r="AH108" s="896" t="str">
        <f t="shared" ref="AH108" si="380">IF(Q36=Q108,"〇","✕")</f>
        <v>〇</v>
      </c>
      <c r="AI108" s="896" t="str">
        <f t="shared" ref="AI108" si="381">IF(R36=R108,"〇","✕")</f>
        <v>〇</v>
      </c>
      <c r="AJ108" s="896" t="str">
        <f t="shared" ref="AJ108" si="382">IF(S36=S108,"〇","✕")</f>
        <v>〇</v>
      </c>
      <c r="AK108" s="896" t="str">
        <f t="shared" ref="AK108" si="383">IF(T36=T108,"〇","✕")</f>
        <v>〇</v>
      </c>
      <c r="AL108" s="896" t="str">
        <f t="shared" ref="AL108" si="384">IF(U36=U108,"〇","✕")</f>
        <v>〇</v>
      </c>
      <c r="AM108" s="896" t="str">
        <f t="shared" ref="AM108" si="385">IF(V36=V108,"〇","✕")</f>
        <v>〇</v>
      </c>
    </row>
    <row r="109" spans="1:39" hidden="1">
      <c r="A109" s="871"/>
      <c r="B109" s="912"/>
      <c r="C109" s="865"/>
      <c r="D109" s="405" t="s">
        <v>22</v>
      </c>
      <c r="E109" s="899"/>
      <c r="F109" s="892"/>
      <c r="G109" s="892"/>
      <c r="H109" s="892"/>
      <c r="I109" s="892"/>
      <c r="J109" s="892"/>
      <c r="K109" s="892"/>
      <c r="L109" s="892"/>
      <c r="M109" s="897"/>
      <c r="N109" s="897"/>
      <c r="O109" s="897"/>
      <c r="P109" s="897"/>
      <c r="Q109" s="897"/>
      <c r="R109" s="897"/>
      <c r="S109" s="897"/>
      <c r="T109" s="897"/>
      <c r="U109" s="897"/>
      <c r="V109" s="894"/>
      <c r="W109" s="897"/>
      <c r="X109" s="897"/>
      <c r="Y109" s="897"/>
      <c r="Z109" s="897"/>
      <c r="AA109" s="897"/>
      <c r="AB109" s="897"/>
      <c r="AC109" s="897"/>
      <c r="AD109" s="897"/>
      <c r="AE109" s="897"/>
      <c r="AF109" s="897"/>
      <c r="AG109" s="897"/>
      <c r="AH109" s="897"/>
      <c r="AI109" s="897"/>
      <c r="AJ109" s="897"/>
      <c r="AK109" s="897"/>
      <c r="AL109" s="897"/>
      <c r="AM109" s="897"/>
    </row>
    <row r="110" spans="1:39" hidden="1">
      <c r="A110" s="871"/>
      <c r="B110" s="912"/>
      <c r="C110" s="909" t="s">
        <v>52</v>
      </c>
      <c r="D110" s="405" t="s">
        <v>53</v>
      </c>
      <c r="E110" s="899"/>
      <c r="F110" s="892"/>
      <c r="G110" s="892"/>
      <c r="H110" s="892"/>
      <c r="I110" s="892"/>
      <c r="J110" s="892"/>
      <c r="K110" s="892"/>
      <c r="L110" s="892"/>
      <c r="M110" s="897"/>
      <c r="N110" s="897"/>
      <c r="O110" s="897"/>
      <c r="P110" s="897"/>
      <c r="Q110" s="897"/>
      <c r="R110" s="897"/>
      <c r="S110" s="897"/>
      <c r="T110" s="897"/>
      <c r="U110" s="897"/>
      <c r="V110" s="894"/>
      <c r="W110" s="897"/>
      <c r="X110" s="897"/>
      <c r="Y110" s="897"/>
      <c r="Z110" s="897"/>
      <c r="AA110" s="897"/>
      <c r="AB110" s="897"/>
      <c r="AC110" s="897"/>
      <c r="AD110" s="897"/>
      <c r="AE110" s="897"/>
      <c r="AF110" s="897"/>
      <c r="AG110" s="897"/>
      <c r="AH110" s="897"/>
      <c r="AI110" s="897"/>
      <c r="AJ110" s="897"/>
      <c r="AK110" s="897"/>
      <c r="AL110" s="897"/>
      <c r="AM110" s="897"/>
    </row>
    <row r="111" spans="1:39" hidden="1">
      <c r="A111" s="871"/>
      <c r="B111" s="912"/>
      <c r="C111" s="910"/>
      <c r="D111" s="404" t="s">
        <v>54</v>
      </c>
      <c r="E111" s="899"/>
      <c r="F111" s="892"/>
      <c r="G111" s="892"/>
      <c r="H111" s="892"/>
      <c r="I111" s="892"/>
      <c r="J111" s="892"/>
      <c r="K111" s="892"/>
      <c r="L111" s="892"/>
      <c r="M111" s="898"/>
      <c r="N111" s="898"/>
      <c r="O111" s="898"/>
      <c r="P111" s="898"/>
      <c r="Q111" s="898"/>
      <c r="R111" s="898"/>
      <c r="S111" s="898"/>
      <c r="T111" s="898"/>
      <c r="U111" s="898"/>
      <c r="V111" s="895"/>
      <c r="W111" s="898"/>
      <c r="X111" s="898"/>
      <c r="Y111" s="898"/>
      <c r="Z111" s="898"/>
      <c r="AA111" s="898"/>
      <c r="AB111" s="898"/>
      <c r="AC111" s="898"/>
      <c r="AD111" s="898"/>
      <c r="AE111" s="898"/>
      <c r="AF111" s="898"/>
      <c r="AG111" s="898"/>
      <c r="AH111" s="898"/>
      <c r="AI111" s="898"/>
      <c r="AJ111" s="898"/>
      <c r="AK111" s="898"/>
      <c r="AL111" s="898"/>
      <c r="AM111" s="898"/>
    </row>
    <row r="112" spans="1:39" hidden="1">
      <c r="A112" s="871"/>
      <c r="B112" s="911" t="s">
        <v>69</v>
      </c>
      <c r="C112" s="864" t="s">
        <v>50</v>
      </c>
      <c r="D112" s="403" t="s">
        <v>21</v>
      </c>
      <c r="E112" s="899"/>
      <c r="F112" s="892"/>
      <c r="G112" s="892"/>
      <c r="H112" s="892"/>
      <c r="I112" s="892"/>
      <c r="J112" s="892"/>
      <c r="K112" s="892"/>
      <c r="L112" s="892"/>
      <c r="M112" s="892"/>
      <c r="N112" s="896">
        <v>0.92</v>
      </c>
      <c r="O112" s="896">
        <v>0.9</v>
      </c>
      <c r="P112" s="896">
        <v>0.88</v>
      </c>
      <c r="Q112" s="896">
        <v>0.87</v>
      </c>
      <c r="R112" s="896">
        <v>0.85</v>
      </c>
      <c r="S112" s="896">
        <v>0.84</v>
      </c>
      <c r="T112" s="896">
        <v>0.83</v>
      </c>
      <c r="U112" s="896">
        <v>0.82</v>
      </c>
      <c r="V112" s="893">
        <v>0.82</v>
      </c>
      <c r="W112" s="896" t="str">
        <f>IF(F40=F112,"〇","✕")</f>
        <v>✕</v>
      </c>
      <c r="X112" s="896" t="str">
        <f t="shared" ref="X112" si="386">IF(G40=G112,"〇","✕")</f>
        <v>✕</v>
      </c>
      <c r="Y112" s="896" t="str">
        <f t="shared" ref="Y112" si="387">IF(H40=H112,"〇","✕")</f>
        <v>✕</v>
      </c>
      <c r="Z112" s="896" t="str">
        <f t="shared" ref="Z112" si="388">IF(I40=I112,"〇","✕")</f>
        <v>✕</v>
      </c>
      <c r="AA112" s="896" t="str">
        <f t="shared" ref="AA112" si="389">IF(J40=J112,"〇","✕")</f>
        <v>✕</v>
      </c>
      <c r="AB112" s="896" t="str">
        <f t="shared" ref="AB112" si="390">IF(K40=K112,"〇","✕")</f>
        <v>✕</v>
      </c>
      <c r="AC112" s="896" t="str">
        <f t="shared" ref="AC112" si="391">IF(L40=L112,"〇","✕")</f>
        <v>✕</v>
      </c>
      <c r="AD112" s="896" t="str">
        <f t="shared" ref="AD112" si="392">IF(M40=M112,"〇","✕")</f>
        <v>✕</v>
      </c>
      <c r="AE112" s="896" t="str">
        <f t="shared" ref="AE112" si="393">IF(N40=N112,"〇","✕")</f>
        <v>〇</v>
      </c>
      <c r="AF112" s="896" t="str">
        <f t="shared" ref="AF112" si="394">IF(O40=O112,"〇","✕")</f>
        <v>〇</v>
      </c>
      <c r="AG112" s="896" t="str">
        <f t="shared" ref="AG112" si="395">IF(P40=P112,"〇","✕")</f>
        <v>〇</v>
      </c>
      <c r="AH112" s="896" t="str">
        <f t="shared" ref="AH112" si="396">IF(Q40=Q112,"〇","✕")</f>
        <v>〇</v>
      </c>
      <c r="AI112" s="896" t="str">
        <f t="shared" ref="AI112" si="397">IF(R40=R112,"〇","✕")</f>
        <v>〇</v>
      </c>
      <c r="AJ112" s="896" t="str">
        <f t="shared" ref="AJ112" si="398">IF(S40=S112,"〇","✕")</f>
        <v>〇</v>
      </c>
      <c r="AK112" s="896" t="str">
        <f t="shared" ref="AK112" si="399">IF(T40=T112,"〇","✕")</f>
        <v>〇</v>
      </c>
      <c r="AL112" s="896" t="str">
        <f t="shared" ref="AL112" si="400">IF(U40=U112,"〇","✕")</f>
        <v>〇</v>
      </c>
      <c r="AM112" s="896" t="str">
        <f t="shared" ref="AM112" si="401">IF(V40=V112,"〇","✕")</f>
        <v>〇</v>
      </c>
    </row>
    <row r="113" spans="1:39" hidden="1">
      <c r="A113" s="871"/>
      <c r="B113" s="912"/>
      <c r="C113" s="865"/>
      <c r="D113" s="405" t="s">
        <v>22</v>
      </c>
      <c r="E113" s="899"/>
      <c r="F113" s="892"/>
      <c r="G113" s="892"/>
      <c r="H113" s="892"/>
      <c r="I113" s="892"/>
      <c r="J113" s="892"/>
      <c r="K113" s="892"/>
      <c r="L113" s="892"/>
      <c r="M113" s="892"/>
      <c r="N113" s="897"/>
      <c r="O113" s="897"/>
      <c r="P113" s="897"/>
      <c r="Q113" s="897"/>
      <c r="R113" s="897"/>
      <c r="S113" s="897"/>
      <c r="T113" s="897"/>
      <c r="U113" s="897"/>
      <c r="V113" s="894"/>
      <c r="W113" s="897"/>
      <c r="X113" s="897"/>
      <c r="Y113" s="897"/>
      <c r="Z113" s="897"/>
      <c r="AA113" s="897"/>
      <c r="AB113" s="897"/>
      <c r="AC113" s="897"/>
      <c r="AD113" s="897"/>
      <c r="AE113" s="897"/>
      <c r="AF113" s="897"/>
      <c r="AG113" s="897"/>
      <c r="AH113" s="897"/>
      <c r="AI113" s="897"/>
      <c r="AJ113" s="897"/>
      <c r="AK113" s="897"/>
      <c r="AL113" s="897"/>
      <c r="AM113" s="897"/>
    </row>
    <row r="114" spans="1:39" hidden="1">
      <c r="A114" s="871"/>
      <c r="B114" s="912"/>
      <c r="C114" s="909" t="s">
        <v>52</v>
      </c>
      <c r="D114" s="405" t="s">
        <v>53</v>
      </c>
      <c r="E114" s="899"/>
      <c r="F114" s="892"/>
      <c r="G114" s="892"/>
      <c r="H114" s="892"/>
      <c r="I114" s="892"/>
      <c r="J114" s="892"/>
      <c r="K114" s="892"/>
      <c r="L114" s="892"/>
      <c r="M114" s="892"/>
      <c r="N114" s="897"/>
      <c r="O114" s="897"/>
      <c r="P114" s="897"/>
      <c r="Q114" s="897"/>
      <c r="R114" s="897"/>
      <c r="S114" s="897"/>
      <c r="T114" s="897"/>
      <c r="U114" s="897"/>
      <c r="V114" s="894"/>
      <c r="W114" s="897"/>
      <c r="X114" s="897"/>
      <c r="Y114" s="897"/>
      <c r="Z114" s="897"/>
      <c r="AA114" s="897"/>
      <c r="AB114" s="897"/>
      <c r="AC114" s="897"/>
      <c r="AD114" s="897"/>
      <c r="AE114" s="897"/>
      <c r="AF114" s="897"/>
      <c r="AG114" s="897"/>
      <c r="AH114" s="897"/>
      <c r="AI114" s="897"/>
      <c r="AJ114" s="897"/>
      <c r="AK114" s="897"/>
      <c r="AL114" s="897"/>
      <c r="AM114" s="897"/>
    </row>
    <row r="115" spans="1:39" hidden="1">
      <c r="A115" s="871"/>
      <c r="B115" s="912"/>
      <c r="C115" s="910"/>
      <c r="D115" s="404" t="s">
        <v>54</v>
      </c>
      <c r="E115" s="899"/>
      <c r="F115" s="892"/>
      <c r="G115" s="892"/>
      <c r="H115" s="892"/>
      <c r="I115" s="892"/>
      <c r="J115" s="892"/>
      <c r="K115" s="892"/>
      <c r="L115" s="892"/>
      <c r="M115" s="892"/>
      <c r="N115" s="898"/>
      <c r="O115" s="898"/>
      <c r="P115" s="898"/>
      <c r="Q115" s="898"/>
      <c r="R115" s="898"/>
      <c r="S115" s="898"/>
      <c r="T115" s="898"/>
      <c r="U115" s="898"/>
      <c r="V115" s="895"/>
      <c r="W115" s="898"/>
      <c r="X115" s="898"/>
      <c r="Y115" s="898"/>
      <c r="Z115" s="898"/>
      <c r="AA115" s="898"/>
      <c r="AB115" s="898"/>
      <c r="AC115" s="898"/>
      <c r="AD115" s="898"/>
      <c r="AE115" s="898"/>
      <c r="AF115" s="898"/>
      <c r="AG115" s="898"/>
      <c r="AH115" s="898"/>
      <c r="AI115" s="898"/>
      <c r="AJ115" s="898"/>
      <c r="AK115" s="898"/>
      <c r="AL115" s="898"/>
      <c r="AM115" s="898"/>
    </row>
    <row r="116" spans="1:39" hidden="1">
      <c r="A116" s="871"/>
      <c r="B116" s="911" t="s">
        <v>71</v>
      </c>
      <c r="C116" s="864" t="s">
        <v>50</v>
      </c>
      <c r="D116" s="403" t="s">
        <v>21</v>
      </c>
      <c r="E116" s="899"/>
      <c r="F116" s="892"/>
      <c r="G116" s="892"/>
      <c r="H116" s="892"/>
      <c r="I116" s="892"/>
      <c r="J116" s="892"/>
      <c r="K116" s="892"/>
      <c r="L116" s="892"/>
      <c r="M116" s="892"/>
      <c r="N116" s="892"/>
      <c r="O116" s="896">
        <v>0.98</v>
      </c>
      <c r="P116" s="896">
        <v>0.96</v>
      </c>
      <c r="Q116" s="896">
        <v>0.94</v>
      </c>
      <c r="R116" s="896">
        <v>0.92</v>
      </c>
      <c r="S116" s="896">
        <v>0.91</v>
      </c>
      <c r="T116" s="896">
        <v>0.9</v>
      </c>
      <c r="U116" s="896">
        <v>0.89</v>
      </c>
      <c r="V116" s="893">
        <v>0.89</v>
      </c>
      <c r="W116" s="896" t="str">
        <f>IF(F44=F116,"〇","✕")</f>
        <v>✕</v>
      </c>
      <c r="X116" s="896" t="str">
        <f t="shared" ref="X116" si="402">IF(G44=G116,"〇","✕")</f>
        <v>✕</v>
      </c>
      <c r="Y116" s="896" t="str">
        <f t="shared" ref="Y116" si="403">IF(H44=H116,"〇","✕")</f>
        <v>✕</v>
      </c>
      <c r="Z116" s="896" t="str">
        <f t="shared" ref="Z116" si="404">IF(I44=I116,"〇","✕")</f>
        <v>✕</v>
      </c>
      <c r="AA116" s="896" t="str">
        <f t="shared" ref="AA116" si="405">IF(J44=J116,"〇","✕")</f>
        <v>✕</v>
      </c>
      <c r="AB116" s="896" t="str">
        <f t="shared" ref="AB116" si="406">IF(K44=K116,"〇","✕")</f>
        <v>✕</v>
      </c>
      <c r="AC116" s="896" t="str">
        <f t="shared" ref="AC116" si="407">IF(L44=L116,"〇","✕")</f>
        <v>✕</v>
      </c>
      <c r="AD116" s="896" t="str">
        <f t="shared" ref="AD116" si="408">IF(M44=M116,"〇","✕")</f>
        <v>✕</v>
      </c>
      <c r="AE116" s="896" t="str">
        <f t="shared" ref="AE116" si="409">IF(N44=N116,"〇","✕")</f>
        <v>✕</v>
      </c>
      <c r="AF116" s="896" t="str">
        <f t="shared" ref="AF116" si="410">IF(O44=O116,"〇","✕")</f>
        <v>〇</v>
      </c>
      <c r="AG116" s="896" t="str">
        <f t="shared" ref="AG116" si="411">IF(P44=P116,"〇","✕")</f>
        <v>〇</v>
      </c>
      <c r="AH116" s="896" t="str">
        <f t="shared" ref="AH116" si="412">IF(Q44=Q116,"〇","✕")</f>
        <v>〇</v>
      </c>
      <c r="AI116" s="896" t="str">
        <f t="shared" ref="AI116" si="413">IF(R44=R116,"〇","✕")</f>
        <v>〇</v>
      </c>
      <c r="AJ116" s="896" t="str">
        <f t="shared" ref="AJ116" si="414">IF(S44=S116,"〇","✕")</f>
        <v>〇</v>
      </c>
      <c r="AK116" s="896" t="str">
        <f t="shared" ref="AK116" si="415">IF(T44=T116,"〇","✕")</f>
        <v>〇</v>
      </c>
      <c r="AL116" s="896" t="str">
        <f t="shared" ref="AL116" si="416">IF(U44=U116,"〇","✕")</f>
        <v>〇</v>
      </c>
      <c r="AM116" s="896" t="str">
        <f t="shared" ref="AM116" si="417">IF(V44=V116,"〇","✕")</f>
        <v>〇</v>
      </c>
    </row>
    <row r="117" spans="1:39" hidden="1">
      <c r="A117" s="871"/>
      <c r="B117" s="912"/>
      <c r="C117" s="865"/>
      <c r="D117" s="405" t="s">
        <v>22</v>
      </c>
      <c r="E117" s="899"/>
      <c r="F117" s="892"/>
      <c r="G117" s="892"/>
      <c r="H117" s="892"/>
      <c r="I117" s="892"/>
      <c r="J117" s="892"/>
      <c r="K117" s="892"/>
      <c r="L117" s="892"/>
      <c r="M117" s="892"/>
      <c r="N117" s="892"/>
      <c r="O117" s="897"/>
      <c r="P117" s="897"/>
      <c r="Q117" s="897"/>
      <c r="R117" s="897"/>
      <c r="S117" s="897"/>
      <c r="T117" s="897"/>
      <c r="U117" s="897"/>
      <c r="V117" s="894"/>
      <c r="W117" s="897"/>
      <c r="X117" s="897"/>
      <c r="Y117" s="897"/>
      <c r="Z117" s="897"/>
      <c r="AA117" s="897"/>
      <c r="AB117" s="897"/>
      <c r="AC117" s="897"/>
      <c r="AD117" s="897"/>
      <c r="AE117" s="897"/>
      <c r="AF117" s="897"/>
      <c r="AG117" s="897"/>
      <c r="AH117" s="897"/>
      <c r="AI117" s="897"/>
      <c r="AJ117" s="897"/>
      <c r="AK117" s="897"/>
      <c r="AL117" s="897"/>
      <c r="AM117" s="897"/>
    </row>
    <row r="118" spans="1:39" hidden="1">
      <c r="A118" s="871"/>
      <c r="B118" s="912"/>
      <c r="C118" s="909" t="s">
        <v>52</v>
      </c>
      <c r="D118" s="405" t="s">
        <v>53</v>
      </c>
      <c r="E118" s="899"/>
      <c r="F118" s="892"/>
      <c r="G118" s="892"/>
      <c r="H118" s="892"/>
      <c r="I118" s="892"/>
      <c r="J118" s="892"/>
      <c r="K118" s="892"/>
      <c r="L118" s="892"/>
      <c r="M118" s="892"/>
      <c r="N118" s="892"/>
      <c r="O118" s="897"/>
      <c r="P118" s="897"/>
      <c r="Q118" s="897"/>
      <c r="R118" s="897"/>
      <c r="S118" s="897"/>
      <c r="T118" s="897"/>
      <c r="U118" s="897"/>
      <c r="V118" s="894"/>
      <c r="W118" s="897"/>
      <c r="X118" s="897"/>
      <c r="Y118" s="897"/>
      <c r="Z118" s="897"/>
      <c r="AA118" s="897"/>
      <c r="AB118" s="897"/>
      <c r="AC118" s="897"/>
      <c r="AD118" s="897"/>
      <c r="AE118" s="897"/>
      <c r="AF118" s="897"/>
      <c r="AG118" s="897"/>
      <c r="AH118" s="897"/>
      <c r="AI118" s="897"/>
      <c r="AJ118" s="897"/>
      <c r="AK118" s="897"/>
      <c r="AL118" s="897"/>
      <c r="AM118" s="897"/>
    </row>
    <row r="119" spans="1:39" hidden="1">
      <c r="A119" s="871"/>
      <c r="B119" s="912"/>
      <c r="C119" s="910"/>
      <c r="D119" s="404" t="s">
        <v>54</v>
      </c>
      <c r="E119" s="899"/>
      <c r="F119" s="892"/>
      <c r="G119" s="892"/>
      <c r="H119" s="892"/>
      <c r="I119" s="892"/>
      <c r="J119" s="892"/>
      <c r="K119" s="892"/>
      <c r="L119" s="892"/>
      <c r="M119" s="892"/>
      <c r="N119" s="892"/>
      <c r="O119" s="898"/>
      <c r="P119" s="898"/>
      <c r="Q119" s="898"/>
      <c r="R119" s="898"/>
      <c r="S119" s="898"/>
      <c r="T119" s="898"/>
      <c r="U119" s="898"/>
      <c r="V119" s="895"/>
      <c r="W119" s="898"/>
      <c r="X119" s="898"/>
      <c r="Y119" s="898"/>
      <c r="Z119" s="898"/>
      <c r="AA119" s="898"/>
      <c r="AB119" s="898"/>
      <c r="AC119" s="898"/>
      <c r="AD119" s="898"/>
      <c r="AE119" s="898"/>
      <c r="AF119" s="898"/>
      <c r="AG119" s="898"/>
      <c r="AH119" s="898"/>
      <c r="AI119" s="898"/>
      <c r="AJ119" s="898"/>
      <c r="AK119" s="898"/>
      <c r="AL119" s="898"/>
      <c r="AM119" s="898"/>
    </row>
    <row r="120" spans="1:39" hidden="1">
      <c r="A120" s="871"/>
      <c r="B120" s="911" t="s">
        <v>73</v>
      </c>
      <c r="C120" s="864" t="s">
        <v>50</v>
      </c>
      <c r="D120" s="403" t="s">
        <v>21</v>
      </c>
      <c r="E120" s="899"/>
      <c r="F120" s="892"/>
      <c r="G120" s="892"/>
      <c r="H120" s="892"/>
      <c r="I120" s="892"/>
      <c r="J120" s="892"/>
      <c r="K120" s="892"/>
      <c r="L120" s="892"/>
      <c r="M120" s="892"/>
      <c r="N120" s="892"/>
      <c r="O120" s="892"/>
      <c r="P120" s="896">
        <v>0.98</v>
      </c>
      <c r="Q120" s="896">
        <v>0.96</v>
      </c>
      <c r="R120" s="896">
        <v>0.94</v>
      </c>
      <c r="S120" s="896">
        <v>0.93</v>
      </c>
      <c r="T120" s="896">
        <v>0.92</v>
      </c>
      <c r="U120" s="896">
        <v>0.91</v>
      </c>
      <c r="V120" s="893">
        <v>0.9</v>
      </c>
      <c r="W120" s="896" t="str">
        <f>IF(F48=F120,"〇","✕")</f>
        <v>✕</v>
      </c>
      <c r="X120" s="896" t="str">
        <f t="shared" ref="X120" si="418">IF(G48=G120,"〇","✕")</f>
        <v>✕</v>
      </c>
      <c r="Y120" s="896" t="str">
        <f t="shared" ref="Y120" si="419">IF(H48=H120,"〇","✕")</f>
        <v>✕</v>
      </c>
      <c r="Z120" s="896" t="str">
        <f t="shared" ref="Z120" si="420">IF(I48=I120,"〇","✕")</f>
        <v>✕</v>
      </c>
      <c r="AA120" s="896" t="str">
        <f t="shared" ref="AA120" si="421">IF(J48=J120,"〇","✕")</f>
        <v>✕</v>
      </c>
      <c r="AB120" s="896" t="str">
        <f t="shared" ref="AB120" si="422">IF(K48=K120,"〇","✕")</f>
        <v>✕</v>
      </c>
      <c r="AC120" s="896" t="str">
        <f t="shared" ref="AC120" si="423">IF(L48=L120,"〇","✕")</f>
        <v>✕</v>
      </c>
      <c r="AD120" s="896" t="str">
        <f t="shared" ref="AD120" si="424">IF(M48=M120,"〇","✕")</f>
        <v>✕</v>
      </c>
      <c r="AE120" s="896" t="str">
        <f t="shared" ref="AE120" si="425">IF(N48=N120,"〇","✕")</f>
        <v>✕</v>
      </c>
      <c r="AF120" s="896" t="str">
        <f t="shared" ref="AF120" si="426">IF(O48=O120,"〇","✕")</f>
        <v>✕</v>
      </c>
      <c r="AG120" s="896" t="str">
        <f t="shared" ref="AG120" si="427">IF(P48=P120,"〇","✕")</f>
        <v>〇</v>
      </c>
      <c r="AH120" s="896" t="str">
        <f t="shared" ref="AH120" si="428">IF(Q48=Q120,"〇","✕")</f>
        <v>〇</v>
      </c>
      <c r="AI120" s="896" t="str">
        <f t="shared" ref="AI120" si="429">IF(R48=R120,"〇","✕")</f>
        <v>〇</v>
      </c>
      <c r="AJ120" s="896" t="str">
        <f t="shared" ref="AJ120" si="430">IF(S48=S120,"〇","✕")</f>
        <v>〇</v>
      </c>
      <c r="AK120" s="896" t="str">
        <f t="shared" ref="AK120" si="431">IF(T48=T120,"〇","✕")</f>
        <v>〇</v>
      </c>
      <c r="AL120" s="896" t="str">
        <f t="shared" ref="AL120" si="432">IF(U48=U120,"〇","✕")</f>
        <v>〇</v>
      </c>
      <c r="AM120" s="896" t="str">
        <f t="shared" ref="AM120" si="433">IF(V48=V120,"〇","✕")</f>
        <v>〇</v>
      </c>
    </row>
    <row r="121" spans="1:39" hidden="1">
      <c r="A121" s="871"/>
      <c r="B121" s="912"/>
      <c r="C121" s="865"/>
      <c r="D121" s="405" t="s">
        <v>22</v>
      </c>
      <c r="E121" s="899"/>
      <c r="F121" s="892"/>
      <c r="G121" s="892"/>
      <c r="H121" s="892"/>
      <c r="I121" s="892"/>
      <c r="J121" s="892"/>
      <c r="K121" s="892"/>
      <c r="L121" s="892"/>
      <c r="M121" s="892"/>
      <c r="N121" s="892"/>
      <c r="O121" s="892"/>
      <c r="P121" s="897"/>
      <c r="Q121" s="897"/>
      <c r="R121" s="897"/>
      <c r="S121" s="897"/>
      <c r="T121" s="897"/>
      <c r="U121" s="897"/>
      <c r="V121" s="894"/>
      <c r="W121" s="897"/>
      <c r="X121" s="897"/>
      <c r="Y121" s="897"/>
      <c r="Z121" s="897"/>
      <c r="AA121" s="897"/>
      <c r="AB121" s="897"/>
      <c r="AC121" s="897"/>
      <c r="AD121" s="897"/>
      <c r="AE121" s="897"/>
      <c r="AF121" s="897"/>
      <c r="AG121" s="897"/>
      <c r="AH121" s="897"/>
      <c r="AI121" s="897"/>
      <c r="AJ121" s="897"/>
      <c r="AK121" s="897"/>
      <c r="AL121" s="897"/>
      <c r="AM121" s="897"/>
    </row>
    <row r="122" spans="1:39" hidden="1">
      <c r="A122" s="871"/>
      <c r="B122" s="912"/>
      <c r="C122" s="909" t="s">
        <v>52</v>
      </c>
      <c r="D122" s="405" t="s">
        <v>53</v>
      </c>
      <c r="E122" s="899"/>
      <c r="F122" s="892"/>
      <c r="G122" s="892"/>
      <c r="H122" s="892"/>
      <c r="I122" s="892"/>
      <c r="J122" s="892"/>
      <c r="K122" s="892"/>
      <c r="L122" s="892"/>
      <c r="M122" s="892"/>
      <c r="N122" s="892"/>
      <c r="O122" s="892"/>
      <c r="P122" s="897"/>
      <c r="Q122" s="897"/>
      <c r="R122" s="897"/>
      <c r="S122" s="897"/>
      <c r="T122" s="897"/>
      <c r="U122" s="897"/>
      <c r="V122" s="894"/>
      <c r="W122" s="897"/>
      <c r="X122" s="897"/>
      <c r="Y122" s="897"/>
      <c r="Z122" s="897"/>
      <c r="AA122" s="897"/>
      <c r="AB122" s="897"/>
      <c r="AC122" s="897"/>
      <c r="AD122" s="897"/>
      <c r="AE122" s="897"/>
      <c r="AF122" s="897"/>
      <c r="AG122" s="897"/>
      <c r="AH122" s="897"/>
      <c r="AI122" s="897"/>
      <c r="AJ122" s="897"/>
      <c r="AK122" s="897"/>
      <c r="AL122" s="897"/>
      <c r="AM122" s="897"/>
    </row>
    <row r="123" spans="1:39" hidden="1">
      <c r="A123" s="871"/>
      <c r="B123" s="912"/>
      <c r="C123" s="910"/>
      <c r="D123" s="404" t="s">
        <v>54</v>
      </c>
      <c r="E123" s="899"/>
      <c r="F123" s="892"/>
      <c r="G123" s="892"/>
      <c r="H123" s="892"/>
      <c r="I123" s="892"/>
      <c r="J123" s="892"/>
      <c r="K123" s="892"/>
      <c r="L123" s="892"/>
      <c r="M123" s="892"/>
      <c r="N123" s="892"/>
      <c r="O123" s="892"/>
      <c r="P123" s="898"/>
      <c r="Q123" s="898"/>
      <c r="R123" s="898"/>
      <c r="S123" s="898"/>
      <c r="T123" s="898"/>
      <c r="U123" s="898"/>
      <c r="V123" s="895"/>
      <c r="W123" s="898"/>
      <c r="X123" s="898"/>
      <c r="Y123" s="898"/>
      <c r="Z123" s="898"/>
      <c r="AA123" s="898"/>
      <c r="AB123" s="898"/>
      <c r="AC123" s="898"/>
      <c r="AD123" s="898"/>
      <c r="AE123" s="898"/>
      <c r="AF123" s="898"/>
      <c r="AG123" s="898"/>
      <c r="AH123" s="898"/>
      <c r="AI123" s="898"/>
      <c r="AJ123" s="898"/>
      <c r="AK123" s="898"/>
      <c r="AL123" s="898"/>
      <c r="AM123" s="898"/>
    </row>
    <row r="124" spans="1:39" hidden="1">
      <c r="A124" s="871"/>
      <c r="B124" s="911" t="s">
        <v>75</v>
      </c>
      <c r="C124" s="864" t="s">
        <v>50</v>
      </c>
      <c r="D124" s="403" t="s">
        <v>21</v>
      </c>
      <c r="E124" s="899"/>
      <c r="F124" s="892"/>
      <c r="G124" s="892"/>
      <c r="H124" s="892"/>
      <c r="I124" s="892"/>
      <c r="J124" s="892"/>
      <c r="K124" s="892"/>
      <c r="L124" s="892"/>
      <c r="M124" s="892"/>
      <c r="N124" s="892"/>
      <c r="O124" s="892"/>
      <c r="P124" s="892"/>
      <c r="Q124" s="896">
        <v>0.98</v>
      </c>
      <c r="R124" s="896">
        <v>0.96</v>
      </c>
      <c r="S124" s="896">
        <v>0.95</v>
      </c>
      <c r="T124" s="896">
        <v>0.94</v>
      </c>
      <c r="U124" s="896">
        <v>0.93</v>
      </c>
      <c r="V124" s="893">
        <v>0.92</v>
      </c>
      <c r="W124" s="896" t="str">
        <f>IF(F52=F124,"〇","✕")</f>
        <v>✕</v>
      </c>
      <c r="X124" s="896" t="str">
        <f t="shared" ref="X124" si="434">IF(G52=G124,"〇","✕")</f>
        <v>✕</v>
      </c>
      <c r="Y124" s="896" t="str">
        <f t="shared" ref="Y124" si="435">IF(H52=H124,"〇","✕")</f>
        <v>✕</v>
      </c>
      <c r="Z124" s="896" t="str">
        <f t="shared" ref="Z124" si="436">IF(I52=I124,"〇","✕")</f>
        <v>✕</v>
      </c>
      <c r="AA124" s="896" t="str">
        <f t="shared" ref="AA124" si="437">IF(J52=J124,"〇","✕")</f>
        <v>✕</v>
      </c>
      <c r="AB124" s="896" t="str">
        <f t="shared" ref="AB124" si="438">IF(K52=K124,"〇","✕")</f>
        <v>✕</v>
      </c>
      <c r="AC124" s="896" t="str">
        <f t="shared" ref="AC124" si="439">IF(L52=L124,"〇","✕")</f>
        <v>✕</v>
      </c>
      <c r="AD124" s="896" t="str">
        <f t="shared" ref="AD124" si="440">IF(M52=M124,"〇","✕")</f>
        <v>✕</v>
      </c>
      <c r="AE124" s="896" t="str">
        <f t="shared" ref="AE124" si="441">IF(N52=N124,"〇","✕")</f>
        <v>✕</v>
      </c>
      <c r="AF124" s="896" t="str">
        <f t="shared" ref="AF124" si="442">IF(O52=O124,"〇","✕")</f>
        <v>✕</v>
      </c>
      <c r="AG124" s="896" t="str">
        <f t="shared" ref="AG124" si="443">IF(P52=P124,"〇","✕")</f>
        <v>✕</v>
      </c>
      <c r="AH124" s="896" t="str">
        <f t="shared" ref="AH124" si="444">IF(Q52=Q124,"〇","✕")</f>
        <v>〇</v>
      </c>
      <c r="AI124" s="896" t="str">
        <f t="shared" ref="AI124" si="445">IF(R52=R124,"〇","✕")</f>
        <v>〇</v>
      </c>
      <c r="AJ124" s="896" t="str">
        <f t="shared" ref="AJ124" si="446">IF(S52=S124,"〇","✕")</f>
        <v>〇</v>
      </c>
      <c r="AK124" s="896" t="str">
        <f t="shared" ref="AK124" si="447">IF(T52=T124,"〇","✕")</f>
        <v>〇</v>
      </c>
      <c r="AL124" s="896" t="str">
        <f t="shared" ref="AL124" si="448">IF(U52=U124,"〇","✕")</f>
        <v>〇</v>
      </c>
      <c r="AM124" s="896" t="str">
        <f t="shared" ref="AM124" si="449">IF(V52=V124,"〇","✕")</f>
        <v>〇</v>
      </c>
    </row>
    <row r="125" spans="1:39" hidden="1">
      <c r="A125" s="871"/>
      <c r="B125" s="912"/>
      <c r="C125" s="865"/>
      <c r="D125" s="405" t="s">
        <v>22</v>
      </c>
      <c r="E125" s="899"/>
      <c r="F125" s="892"/>
      <c r="G125" s="892"/>
      <c r="H125" s="892"/>
      <c r="I125" s="892"/>
      <c r="J125" s="892"/>
      <c r="K125" s="892"/>
      <c r="L125" s="892"/>
      <c r="M125" s="892"/>
      <c r="N125" s="892"/>
      <c r="O125" s="892"/>
      <c r="P125" s="892"/>
      <c r="Q125" s="897"/>
      <c r="R125" s="897"/>
      <c r="S125" s="897"/>
      <c r="T125" s="897"/>
      <c r="U125" s="897"/>
      <c r="V125" s="894"/>
      <c r="W125" s="897"/>
      <c r="X125" s="897"/>
      <c r="Y125" s="897"/>
      <c r="Z125" s="897"/>
      <c r="AA125" s="897"/>
      <c r="AB125" s="897"/>
      <c r="AC125" s="897"/>
      <c r="AD125" s="897"/>
      <c r="AE125" s="897"/>
      <c r="AF125" s="897"/>
      <c r="AG125" s="897"/>
      <c r="AH125" s="897"/>
      <c r="AI125" s="897"/>
      <c r="AJ125" s="897"/>
      <c r="AK125" s="897"/>
      <c r="AL125" s="897"/>
      <c r="AM125" s="897"/>
    </row>
    <row r="126" spans="1:39" hidden="1">
      <c r="A126" s="871"/>
      <c r="B126" s="912"/>
      <c r="C126" s="909" t="s">
        <v>52</v>
      </c>
      <c r="D126" s="405" t="s">
        <v>53</v>
      </c>
      <c r="E126" s="899"/>
      <c r="F126" s="892"/>
      <c r="G126" s="892"/>
      <c r="H126" s="892"/>
      <c r="I126" s="892"/>
      <c r="J126" s="892"/>
      <c r="K126" s="892"/>
      <c r="L126" s="892"/>
      <c r="M126" s="892"/>
      <c r="N126" s="892"/>
      <c r="O126" s="892"/>
      <c r="P126" s="892"/>
      <c r="Q126" s="897"/>
      <c r="R126" s="897"/>
      <c r="S126" s="897"/>
      <c r="T126" s="897"/>
      <c r="U126" s="897"/>
      <c r="V126" s="894"/>
      <c r="W126" s="897"/>
      <c r="X126" s="897"/>
      <c r="Y126" s="897"/>
      <c r="Z126" s="897"/>
      <c r="AA126" s="897"/>
      <c r="AB126" s="897"/>
      <c r="AC126" s="897"/>
      <c r="AD126" s="897"/>
      <c r="AE126" s="897"/>
      <c r="AF126" s="897"/>
      <c r="AG126" s="897"/>
      <c r="AH126" s="897"/>
      <c r="AI126" s="897"/>
      <c r="AJ126" s="897"/>
      <c r="AK126" s="897"/>
      <c r="AL126" s="897"/>
      <c r="AM126" s="897"/>
    </row>
    <row r="127" spans="1:39" hidden="1">
      <c r="A127" s="871"/>
      <c r="B127" s="912"/>
      <c r="C127" s="910"/>
      <c r="D127" s="404" t="s">
        <v>54</v>
      </c>
      <c r="E127" s="899"/>
      <c r="F127" s="892"/>
      <c r="G127" s="892"/>
      <c r="H127" s="892"/>
      <c r="I127" s="892"/>
      <c r="J127" s="892"/>
      <c r="K127" s="892"/>
      <c r="L127" s="892"/>
      <c r="M127" s="892"/>
      <c r="N127" s="892"/>
      <c r="O127" s="892"/>
      <c r="P127" s="892"/>
      <c r="Q127" s="898"/>
      <c r="R127" s="898"/>
      <c r="S127" s="898"/>
      <c r="T127" s="898"/>
      <c r="U127" s="898"/>
      <c r="V127" s="895"/>
      <c r="W127" s="898"/>
      <c r="X127" s="898"/>
      <c r="Y127" s="898"/>
      <c r="Z127" s="898"/>
      <c r="AA127" s="898"/>
      <c r="AB127" s="898"/>
      <c r="AC127" s="898"/>
      <c r="AD127" s="898"/>
      <c r="AE127" s="898"/>
      <c r="AF127" s="898"/>
      <c r="AG127" s="898"/>
      <c r="AH127" s="898"/>
      <c r="AI127" s="898"/>
      <c r="AJ127" s="898"/>
      <c r="AK127" s="898"/>
      <c r="AL127" s="898"/>
      <c r="AM127" s="898"/>
    </row>
    <row r="128" spans="1:39" hidden="1">
      <c r="A128" s="871"/>
      <c r="B128" s="911" t="s">
        <v>77</v>
      </c>
      <c r="C128" s="864" t="s">
        <v>50</v>
      </c>
      <c r="D128" s="403" t="s">
        <v>21</v>
      </c>
      <c r="E128" s="899"/>
      <c r="F128" s="892"/>
      <c r="G128" s="892"/>
      <c r="H128" s="892"/>
      <c r="I128" s="892"/>
      <c r="J128" s="892"/>
      <c r="K128" s="892"/>
      <c r="L128" s="892"/>
      <c r="M128" s="892"/>
      <c r="N128" s="892"/>
      <c r="O128" s="892"/>
      <c r="P128" s="892"/>
      <c r="Q128" s="892"/>
      <c r="R128" s="896">
        <v>0.98</v>
      </c>
      <c r="S128" s="896">
        <v>0.97</v>
      </c>
      <c r="T128" s="896">
        <v>0.96</v>
      </c>
      <c r="U128" s="896">
        <v>0.95</v>
      </c>
      <c r="V128" s="893">
        <v>0.94</v>
      </c>
      <c r="W128" s="896" t="str">
        <f>IF(F56=F128,"〇","✕")</f>
        <v>✕</v>
      </c>
      <c r="X128" s="896" t="str">
        <f t="shared" ref="X128" si="450">IF(G56=G128,"〇","✕")</f>
        <v>✕</v>
      </c>
      <c r="Y128" s="896" t="str">
        <f t="shared" ref="Y128" si="451">IF(H56=H128,"〇","✕")</f>
        <v>✕</v>
      </c>
      <c r="Z128" s="896" t="str">
        <f t="shared" ref="Z128" si="452">IF(I56=I128,"〇","✕")</f>
        <v>✕</v>
      </c>
      <c r="AA128" s="896" t="str">
        <f t="shared" ref="AA128" si="453">IF(J56=J128,"〇","✕")</f>
        <v>✕</v>
      </c>
      <c r="AB128" s="896" t="str">
        <f t="shared" ref="AB128" si="454">IF(K56=K128,"〇","✕")</f>
        <v>✕</v>
      </c>
      <c r="AC128" s="896" t="str">
        <f t="shared" ref="AC128" si="455">IF(L56=L128,"〇","✕")</f>
        <v>✕</v>
      </c>
      <c r="AD128" s="896" t="str">
        <f t="shared" ref="AD128" si="456">IF(M56=M128,"〇","✕")</f>
        <v>✕</v>
      </c>
      <c r="AE128" s="896" t="str">
        <f t="shared" ref="AE128" si="457">IF(N56=N128,"〇","✕")</f>
        <v>✕</v>
      </c>
      <c r="AF128" s="896" t="str">
        <f t="shared" ref="AF128" si="458">IF(O56=O128,"〇","✕")</f>
        <v>✕</v>
      </c>
      <c r="AG128" s="896" t="str">
        <f t="shared" ref="AG128" si="459">IF(P56=P128,"〇","✕")</f>
        <v>✕</v>
      </c>
      <c r="AH128" s="896" t="str">
        <f t="shared" ref="AH128" si="460">IF(Q56=Q128,"〇","✕")</f>
        <v>✕</v>
      </c>
      <c r="AI128" s="896" t="str">
        <f t="shared" ref="AI128" si="461">IF(R56=R128,"〇","✕")</f>
        <v>〇</v>
      </c>
      <c r="AJ128" s="896" t="str">
        <f t="shared" ref="AJ128" si="462">IF(S56=S128,"〇","✕")</f>
        <v>〇</v>
      </c>
      <c r="AK128" s="896" t="str">
        <f t="shared" ref="AK128" si="463">IF(T56=T128,"〇","✕")</f>
        <v>〇</v>
      </c>
      <c r="AL128" s="896" t="str">
        <f t="shared" ref="AL128" si="464">IF(U56=U128,"〇","✕")</f>
        <v>〇</v>
      </c>
      <c r="AM128" s="896" t="str">
        <f t="shared" ref="AM128" si="465">IF(V56=V128,"〇","✕")</f>
        <v>〇</v>
      </c>
    </row>
    <row r="129" spans="1:39" hidden="1">
      <c r="A129" s="871"/>
      <c r="B129" s="912"/>
      <c r="C129" s="865"/>
      <c r="D129" s="405" t="s">
        <v>22</v>
      </c>
      <c r="E129" s="899"/>
      <c r="F129" s="892"/>
      <c r="G129" s="892"/>
      <c r="H129" s="892"/>
      <c r="I129" s="892"/>
      <c r="J129" s="892"/>
      <c r="K129" s="892"/>
      <c r="L129" s="892"/>
      <c r="M129" s="892"/>
      <c r="N129" s="892"/>
      <c r="O129" s="892"/>
      <c r="P129" s="892"/>
      <c r="Q129" s="892"/>
      <c r="R129" s="897"/>
      <c r="S129" s="897"/>
      <c r="T129" s="897"/>
      <c r="U129" s="897"/>
      <c r="V129" s="894"/>
      <c r="W129" s="897"/>
      <c r="X129" s="897"/>
      <c r="Y129" s="897"/>
      <c r="Z129" s="897"/>
      <c r="AA129" s="897"/>
      <c r="AB129" s="897"/>
      <c r="AC129" s="897"/>
      <c r="AD129" s="897"/>
      <c r="AE129" s="897"/>
      <c r="AF129" s="897"/>
      <c r="AG129" s="897"/>
      <c r="AH129" s="897"/>
      <c r="AI129" s="897"/>
      <c r="AJ129" s="897"/>
      <c r="AK129" s="897"/>
      <c r="AL129" s="897"/>
      <c r="AM129" s="897"/>
    </row>
    <row r="130" spans="1:39" hidden="1">
      <c r="A130" s="871"/>
      <c r="B130" s="912"/>
      <c r="C130" s="909" t="s">
        <v>52</v>
      </c>
      <c r="D130" s="405" t="s">
        <v>53</v>
      </c>
      <c r="E130" s="899"/>
      <c r="F130" s="892"/>
      <c r="G130" s="892"/>
      <c r="H130" s="892"/>
      <c r="I130" s="892"/>
      <c r="J130" s="892"/>
      <c r="K130" s="892"/>
      <c r="L130" s="892"/>
      <c r="M130" s="892"/>
      <c r="N130" s="892"/>
      <c r="O130" s="892"/>
      <c r="P130" s="892"/>
      <c r="Q130" s="892"/>
      <c r="R130" s="897"/>
      <c r="S130" s="897"/>
      <c r="T130" s="897"/>
      <c r="U130" s="897"/>
      <c r="V130" s="894"/>
      <c r="W130" s="897"/>
      <c r="X130" s="897"/>
      <c r="Y130" s="897"/>
      <c r="Z130" s="897"/>
      <c r="AA130" s="897"/>
      <c r="AB130" s="897"/>
      <c r="AC130" s="897"/>
      <c r="AD130" s="897"/>
      <c r="AE130" s="897"/>
      <c r="AF130" s="897"/>
      <c r="AG130" s="897"/>
      <c r="AH130" s="897"/>
      <c r="AI130" s="897"/>
      <c r="AJ130" s="897"/>
      <c r="AK130" s="897"/>
      <c r="AL130" s="897"/>
      <c r="AM130" s="897"/>
    </row>
    <row r="131" spans="1:39" hidden="1">
      <c r="A131" s="871"/>
      <c r="B131" s="912"/>
      <c r="C131" s="910"/>
      <c r="D131" s="404" t="s">
        <v>54</v>
      </c>
      <c r="E131" s="899"/>
      <c r="F131" s="892"/>
      <c r="G131" s="892"/>
      <c r="H131" s="892"/>
      <c r="I131" s="892"/>
      <c r="J131" s="892"/>
      <c r="K131" s="892"/>
      <c r="L131" s="892"/>
      <c r="M131" s="892"/>
      <c r="N131" s="892"/>
      <c r="O131" s="892"/>
      <c r="P131" s="892"/>
      <c r="Q131" s="892"/>
      <c r="R131" s="898"/>
      <c r="S131" s="898"/>
      <c r="T131" s="898"/>
      <c r="U131" s="898"/>
      <c r="V131" s="895"/>
      <c r="W131" s="898"/>
      <c r="X131" s="898"/>
      <c r="Y131" s="898"/>
      <c r="Z131" s="898"/>
      <c r="AA131" s="898"/>
      <c r="AB131" s="898"/>
      <c r="AC131" s="898"/>
      <c r="AD131" s="898"/>
      <c r="AE131" s="898"/>
      <c r="AF131" s="898"/>
      <c r="AG131" s="898"/>
      <c r="AH131" s="898"/>
      <c r="AI131" s="898"/>
      <c r="AJ131" s="898"/>
      <c r="AK131" s="898"/>
      <c r="AL131" s="898"/>
      <c r="AM131" s="898"/>
    </row>
    <row r="132" spans="1:39" hidden="1">
      <c r="A132" s="871"/>
      <c r="B132" s="911" t="s">
        <v>79</v>
      </c>
      <c r="C132" s="864" t="s">
        <v>50</v>
      </c>
      <c r="D132" s="403" t="s">
        <v>21</v>
      </c>
      <c r="E132" s="899"/>
      <c r="F132" s="892"/>
      <c r="G132" s="892"/>
      <c r="H132" s="892"/>
      <c r="I132" s="892"/>
      <c r="J132" s="892"/>
      <c r="K132" s="892"/>
      <c r="L132" s="892"/>
      <c r="M132" s="892"/>
      <c r="N132" s="892"/>
      <c r="O132" s="892"/>
      <c r="P132" s="892"/>
      <c r="Q132" s="892"/>
      <c r="R132" s="892"/>
      <c r="S132" s="896">
        <v>0.99</v>
      </c>
      <c r="T132" s="896">
        <v>0.98</v>
      </c>
      <c r="U132" s="896">
        <v>0.97</v>
      </c>
      <c r="V132" s="893">
        <v>0.96</v>
      </c>
      <c r="W132" s="896" t="str">
        <f>IF(F60=F132,"〇","✕")</f>
        <v>✕</v>
      </c>
      <c r="X132" s="896" t="str">
        <f t="shared" ref="X132" si="466">IF(G60=G132,"〇","✕")</f>
        <v>✕</v>
      </c>
      <c r="Y132" s="896" t="str">
        <f t="shared" ref="Y132" si="467">IF(H60=H132,"〇","✕")</f>
        <v>✕</v>
      </c>
      <c r="Z132" s="896" t="str">
        <f t="shared" ref="Z132" si="468">IF(I60=I132,"〇","✕")</f>
        <v>✕</v>
      </c>
      <c r="AA132" s="896" t="str">
        <f t="shared" ref="AA132" si="469">IF(J60=J132,"〇","✕")</f>
        <v>✕</v>
      </c>
      <c r="AB132" s="896" t="str">
        <f t="shared" ref="AB132" si="470">IF(K60=K132,"〇","✕")</f>
        <v>✕</v>
      </c>
      <c r="AC132" s="896" t="str">
        <f t="shared" ref="AC132" si="471">IF(L60=L132,"〇","✕")</f>
        <v>✕</v>
      </c>
      <c r="AD132" s="896" t="str">
        <f t="shared" ref="AD132" si="472">IF(M60=M132,"〇","✕")</f>
        <v>✕</v>
      </c>
      <c r="AE132" s="896" t="str">
        <f t="shared" ref="AE132" si="473">IF(N60=N132,"〇","✕")</f>
        <v>✕</v>
      </c>
      <c r="AF132" s="896" t="str">
        <f t="shared" ref="AF132" si="474">IF(O60=O132,"〇","✕")</f>
        <v>✕</v>
      </c>
      <c r="AG132" s="896" t="str">
        <f t="shared" ref="AG132" si="475">IF(P60=P132,"〇","✕")</f>
        <v>✕</v>
      </c>
      <c r="AH132" s="896" t="str">
        <f t="shared" ref="AH132" si="476">IF(Q60=Q132,"〇","✕")</f>
        <v>✕</v>
      </c>
      <c r="AI132" s="896" t="str">
        <f t="shared" ref="AI132" si="477">IF(R60=R132,"〇","✕")</f>
        <v>✕</v>
      </c>
      <c r="AJ132" s="896" t="str">
        <f t="shared" ref="AJ132" si="478">IF(S60=S132,"〇","✕")</f>
        <v>〇</v>
      </c>
      <c r="AK132" s="896" t="str">
        <f t="shared" ref="AK132" si="479">IF(T60=T132,"〇","✕")</f>
        <v>〇</v>
      </c>
      <c r="AL132" s="896" t="str">
        <f t="shared" ref="AL132" si="480">IF(U60=U132,"〇","✕")</f>
        <v>〇</v>
      </c>
      <c r="AM132" s="896" t="str">
        <f t="shared" ref="AM132" si="481">IF(V60=V132,"〇","✕")</f>
        <v>〇</v>
      </c>
    </row>
    <row r="133" spans="1:39" hidden="1">
      <c r="A133" s="871"/>
      <c r="B133" s="912"/>
      <c r="C133" s="865"/>
      <c r="D133" s="405" t="s">
        <v>22</v>
      </c>
      <c r="E133" s="899"/>
      <c r="F133" s="892"/>
      <c r="G133" s="892"/>
      <c r="H133" s="892"/>
      <c r="I133" s="892"/>
      <c r="J133" s="892"/>
      <c r="K133" s="892"/>
      <c r="L133" s="892"/>
      <c r="M133" s="892"/>
      <c r="N133" s="892"/>
      <c r="O133" s="892"/>
      <c r="P133" s="892"/>
      <c r="Q133" s="892"/>
      <c r="R133" s="892"/>
      <c r="S133" s="897"/>
      <c r="T133" s="897"/>
      <c r="U133" s="897"/>
      <c r="V133" s="894"/>
      <c r="W133" s="897"/>
      <c r="X133" s="897"/>
      <c r="Y133" s="897"/>
      <c r="Z133" s="897"/>
      <c r="AA133" s="897"/>
      <c r="AB133" s="897"/>
      <c r="AC133" s="897"/>
      <c r="AD133" s="897"/>
      <c r="AE133" s="897"/>
      <c r="AF133" s="897"/>
      <c r="AG133" s="897"/>
      <c r="AH133" s="897"/>
      <c r="AI133" s="897"/>
      <c r="AJ133" s="897"/>
      <c r="AK133" s="897"/>
      <c r="AL133" s="897"/>
      <c r="AM133" s="897"/>
    </row>
    <row r="134" spans="1:39" hidden="1">
      <c r="A134" s="871"/>
      <c r="B134" s="912"/>
      <c r="C134" s="909" t="s">
        <v>52</v>
      </c>
      <c r="D134" s="405" t="s">
        <v>53</v>
      </c>
      <c r="E134" s="899"/>
      <c r="F134" s="892"/>
      <c r="G134" s="892"/>
      <c r="H134" s="892"/>
      <c r="I134" s="892"/>
      <c r="J134" s="892"/>
      <c r="K134" s="892"/>
      <c r="L134" s="892"/>
      <c r="M134" s="892"/>
      <c r="N134" s="892"/>
      <c r="O134" s="892"/>
      <c r="P134" s="892"/>
      <c r="Q134" s="892"/>
      <c r="R134" s="892"/>
      <c r="S134" s="897"/>
      <c r="T134" s="897"/>
      <c r="U134" s="897"/>
      <c r="V134" s="894"/>
      <c r="W134" s="897"/>
      <c r="X134" s="897"/>
      <c r="Y134" s="897"/>
      <c r="Z134" s="897"/>
      <c r="AA134" s="897"/>
      <c r="AB134" s="897"/>
      <c r="AC134" s="897"/>
      <c r="AD134" s="897"/>
      <c r="AE134" s="897"/>
      <c r="AF134" s="897"/>
      <c r="AG134" s="897"/>
      <c r="AH134" s="897"/>
      <c r="AI134" s="897"/>
      <c r="AJ134" s="897"/>
      <c r="AK134" s="897"/>
      <c r="AL134" s="897"/>
      <c r="AM134" s="897"/>
    </row>
    <row r="135" spans="1:39" hidden="1">
      <c r="A135" s="871"/>
      <c r="B135" s="912"/>
      <c r="C135" s="910"/>
      <c r="D135" s="404" t="s">
        <v>54</v>
      </c>
      <c r="E135" s="899"/>
      <c r="F135" s="892"/>
      <c r="G135" s="892"/>
      <c r="H135" s="892"/>
      <c r="I135" s="892"/>
      <c r="J135" s="892"/>
      <c r="K135" s="892"/>
      <c r="L135" s="892"/>
      <c r="M135" s="892"/>
      <c r="N135" s="892"/>
      <c r="O135" s="892"/>
      <c r="P135" s="892"/>
      <c r="Q135" s="892"/>
      <c r="R135" s="892"/>
      <c r="S135" s="898"/>
      <c r="T135" s="898"/>
      <c r="U135" s="898"/>
      <c r="V135" s="895"/>
      <c r="W135" s="898"/>
      <c r="X135" s="898"/>
      <c r="Y135" s="898"/>
      <c r="Z135" s="898"/>
      <c r="AA135" s="898"/>
      <c r="AB135" s="898"/>
      <c r="AC135" s="898"/>
      <c r="AD135" s="898"/>
      <c r="AE135" s="898"/>
      <c r="AF135" s="898"/>
      <c r="AG135" s="898"/>
      <c r="AH135" s="898"/>
      <c r="AI135" s="898"/>
      <c r="AJ135" s="898"/>
      <c r="AK135" s="898"/>
      <c r="AL135" s="898"/>
      <c r="AM135" s="898"/>
    </row>
    <row r="136" spans="1:39" hidden="1">
      <c r="A136" s="871"/>
      <c r="B136" s="911" t="s">
        <v>81</v>
      </c>
      <c r="C136" s="864" t="s">
        <v>50</v>
      </c>
      <c r="D136" s="403" t="s">
        <v>21</v>
      </c>
      <c r="E136" s="899"/>
      <c r="F136" s="892"/>
      <c r="G136" s="892"/>
      <c r="H136" s="892"/>
      <c r="I136" s="892"/>
      <c r="J136" s="892"/>
      <c r="K136" s="892"/>
      <c r="L136" s="892"/>
      <c r="M136" s="892"/>
      <c r="N136" s="892"/>
      <c r="O136" s="892"/>
      <c r="P136" s="892"/>
      <c r="Q136" s="892"/>
      <c r="R136" s="892"/>
      <c r="S136" s="892"/>
      <c r="T136" s="896">
        <v>0.99</v>
      </c>
      <c r="U136" s="896">
        <v>0.98</v>
      </c>
      <c r="V136" s="893">
        <v>0.97</v>
      </c>
      <c r="W136" s="896" t="str">
        <f>IF(F64=F136,"〇","✕")</f>
        <v>✕</v>
      </c>
      <c r="X136" s="896" t="str">
        <f t="shared" ref="X136" si="482">IF(G64=G136,"〇","✕")</f>
        <v>✕</v>
      </c>
      <c r="Y136" s="896" t="str">
        <f t="shared" ref="Y136" si="483">IF(H64=H136,"〇","✕")</f>
        <v>✕</v>
      </c>
      <c r="Z136" s="896" t="str">
        <f t="shared" ref="Z136" si="484">IF(I64=I136,"〇","✕")</f>
        <v>✕</v>
      </c>
      <c r="AA136" s="896" t="str">
        <f t="shared" ref="AA136" si="485">IF(J64=J136,"〇","✕")</f>
        <v>✕</v>
      </c>
      <c r="AB136" s="896" t="str">
        <f t="shared" ref="AB136" si="486">IF(K64=K136,"〇","✕")</f>
        <v>✕</v>
      </c>
      <c r="AC136" s="896" t="str">
        <f t="shared" ref="AC136" si="487">IF(L64=L136,"〇","✕")</f>
        <v>✕</v>
      </c>
      <c r="AD136" s="896" t="str">
        <f t="shared" ref="AD136" si="488">IF(M64=M136,"〇","✕")</f>
        <v>✕</v>
      </c>
      <c r="AE136" s="896" t="str">
        <f t="shared" ref="AE136" si="489">IF(N64=N136,"〇","✕")</f>
        <v>✕</v>
      </c>
      <c r="AF136" s="896" t="str">
        <f t="shared" ref="AF136" si="490">IF(O64=O136,"〇","✕")</f>
        <v>✕</v>
      </c>
      <c r="AG136" s="896" t="str">
        <f t="shared" ref="AG136" si="491">IF(P64=P136,"〇","✕")</f>
        <v>✕</v>
      </c>
      <c r="AH136" s="896" t="str">
        <f t="shared" ref="AH136" si="492">IF(Q64=Q136,"〇","✕")</f>
        <v>✕</v>
      </c>
      <c r="AI136" s="896" t="str">
        <f t="shared" ref="AI136" si="493">IF(R64=R136,"〇","✕")</f>
        <v>✕</v>
      </c>
      <c r="AJ136" s="896" t="str">
        <f t="shared" ref="AJ136" si="494">IF(S64=S136,"〇","✕")</f>
        <v>✕</v>
      </c>
      <c r="AK136" s="896" t="str">
        <f t="shared" ref="AK136" si="495">IF(T64=T136,"〇","✕")</f>
        <v>〇</v>
      </c>
      <c r="AL136" s="896" t="str">
        <f t="shared" ref="AL136" si="496">IF(U64=U136,"〇","✕")</f>
        <v>〇</v>
      </c>
      <c r="AM136" s="896" t="str">
        <f t="shared" ref="AM136" si="497">IF(V64=V136,"〇","✕")</f>
        <v>〇</v>
      </c>
    </row>
    <row r="137" spans="1:39" hidden="1">
      <c r="A137" s="871"/>
      <c r="B137" s="912"/>
      <c r="C137" s="865"/>
      <c r="D137" s="405" t="s">
        <v>22</v>
      </c>
      <c r="E137" s="899"/>
      <c r="F137" s="892"/>
      <c r="G137" s="892"/>
      <c r="H137" s="892"/>
      <c r="I137" s="892"/>
      <c r="J137" s="892"/>
      <c r="K137" s="892"/>
      <c r="L137" s="892"/>
      <c r="M137" s="892"/>
      <c r="N137" s="892"/>
      <c r="O137" s="892"/>
      <c r="P137" s="892"/>
      <c r="Q137" s="892"/>
      <c r="R137" s="892"/>
      <c r="S137" s="892"/>
      <c r="T137" s="897"/>
      <c r="U137" s="897"/>
      <c r="V137" s="894"/>
      <c r="W137" s="897"/>
      <c r="X137" s="897"/>
      <c r="Y137" s="897"/>
      <c r="Z137" s="897"/>
      <c r="AA137" s="897"/>
      <c r="AB137" s="897"/>
      <c r="AC137" s="897"/>
      <c r="AD137" s="897"/>
      <c r="AE137" s="897"/>
      <c r="AF137" s="897"/>
      <c r="AG137" s="897"/>
      <c r="AH137" s="897"/>
      <c r="AI137" s="897"/>
      <c r="AJ137" s="897"/>
      <c r="AK137" s="897"/>
      <c r="AL137" s="897"/>
      <c r="AM137" s="897"/>
    </row>
    <row r="138" spans="1:39" hidden="1">
      <c r="A138" s="871"/>
      <c r="B138" s="912"/>
      <c r="C138" s="909" t="s">
        <v>52</v>
      </c>
      <c r="D138" s="405" t="s">
        <v>53</v>
      </c>
      <c r="E138" s="899"/>
      <c r="F138" s="892"/>
      <c r="G138" s="892"/>
      <c r="H138" s="892"/>
      <c r="I138" s="892"/>
      <c r="J138" s="892"/>
      <c r="K138" s="892"/>
      <c r="L138" s="892"/>
      <c r="M138" s="892"/>
      <c r="N138" s="892"/>
      <c r="O138" s="892"/>
      <c r="P138" s="892"/>
      <c r="Q138" s="892"/>
      <c r="R138" s="892"/>
      <c r="S138" s="892"/>
      <c r="T138" s="897"/>
      <c r="U138" s="897"/>
      <c r="V138" s="894"/>
      <c r="W138" s="897"/>
      <c r="X138" s="897"/>
      <c r="Y138" s="897"/>
      <c r="Z138" s="897"/>
      <c r="AA138" s="897"/>
      <c r="AB138" s="897"/>
      <c r="AC138" s="897"/>
      <c r="AD138" s="897"/>
      <c r="AE138" s="897"/>
      <c r="AF138" s="897"/>
      <c r="AG138" s="897"/>
      <c r="AH138" s="897"/>
      <c r="AI138" s="897"/>
      <c r="AJ138" s="897"/>
      <c r="AK138" s="897"/>
      <c r="AL138" s="897"/>
      <c r="AM138" s="897"/>
    </row>
    <row r="139" spans="1:39" hidden="1">
      <c r="A139" s="871"/>
      <c r="B139" s="912"/>
      <c r="C139" s="910"/>
      <c r="D139" s="404" t="s">
        <v>54</v>
      </c>
      <c r="E139" s="899"/>
      <c r="F139" s="892"/>
      <c r="G139" s="892"/>
      <c r="H139" s="892"/>
      <c r="I139" s="892"/>
      <c r="J139" s="892"/>
      <c r="K139" s="892"/>
      <c r="L139" s="892"/>
      <c r="M139" s="892"/>
      <c r="N139" s="892"/>
      <c r="O139" s="892"/>
      <c r="P139" s="892"/>
      <c r="Q139" s="892"/>
      <c r="R139" s="892"/>
      <c r="S139" s="892"/>
      <c r="T139" s="898"/>
      <c r="U139" s="898"/>
      <c r="V139" s="895"/>
      <c r="W139" s="898"/>
      <c r="X139" s="898"/>
      <c r="Y139" s="898"/>
      <c r="Z139" s="898"/>
      <c r="AA139" s="898"/>
      <c r="AB139" s="898"/>
      <c r="AC139" s="898"/>
      <c r="AD139" s="898"/>
      <c r="AE139" s="898"/>
      <c r="AF139" s="898"/>
      <c r="AG139" s="898"/>
      <c r="AH139" s="898"/>
      <c r="AI139" s="898"/>
      <c r="AJ139" s="898"/>
      <c r="AK139" s="898"/>
      <c r="AL139" s="898"/>
      <c r="AM139" s="898"/>
    </row>
    <row r="140" spans="1:39" hidden="1">
      <c r="A140" s="871"/>
      <c r="B140" s="911" t="s">
        <v>83</v>
      </c>
      <c r="C140" s="864" t="s">
        <v>50</v>
      </c>
      <c r="D140" s="403" t="s">
        <v>21</v>
      </c>
      <c r="E140" s="899"/>
      <c r="F140" s="892"/>
      <c r="G140" s="892"/>
      <c r="H140" s="892"/>
      <c r="I140" s="892"/>
      <c r="J140" s="892"/>
      <c r="K140" s="892"/>
      <c r="L140" s="892"/>
      <c r="M140" s="892"/>
      <c r="N140" s="892"/>
      <c r="O140" s="892"/>
      <c r="P140" s="892"/>
      <c r="Q140" s="892"/>
      <c r="R140" s="892"/>
      <c r="S140" s="892"/>
      <c r="T140" s="892"/>
      <c r="U140" s="896">
        <v>0.99</v>
      </c>
      <c r="V140" s="893">
        <v>0.98</v>
      </c>
      <c r="W140" s="896" t="str">
        <f>IF(F68=F140,"〇","✕")</f>
        <v>✕</v>
      </c>
      <c r="X140" s="896" t="str">
        <f t="shared" ref="X140" si="498">IF(G68=G140,"〇","✕")</f>
        <v>✕</v>
      </c>
      <c r="Y140" s="896" t="str">
        <f t="shared" ref="Y140" si="499">IF(H68=H140,"〇","✕")</f>
        <v>✕</v>
      </c>
      <c r="Z140" s="896" t="str">
        <f t="shared" ref="Z140" si="500">IF(I68=I140,"〇","✕")</f>
        <v>✕</v>
      </c>
      <c r="AA140" s="896" t="str">
        <f t="shared" ref="AA140" si="501">IF(J68=J140,"〇","✕")</f>
        <v>✕</v>
      </c>
      <c r="AB140" s="896" t="str">
        <f t="shared" ref="AB140" si="502">IF(K68=K140,"〇","✕")</f>
        <v>✕</v>
      </c>
      <c r="AC140" s="896" t="str">
        <f t="shared" ref="AC140" si="503">IF(L68=L140,"〇","✕")</f>
        <v>✕</v>
      </c>
      <c r="AD140" s="896" t="str">
        <f t="shared" ref="AD140" si="504">IF(M68=M140,"〇","✕")</f>
        <v>✕</v>
      </c>
      <c r="AE140" s="896" t="str">
        <f t="shared" ref="AE140" si="505">IF(N68=N140,"〇","✕")</f>
        <v>✕</v>
      </c>
      <c r="AF140" s="896" t="str">
        <f t="shared" ref="AF140" si="506">IF(O68=O140,"〇","✕")</f>
        <v>✕</v>
      </c>
      <c r="AG140" s="896" t="str">
        <f t="shared" ref="AG140" si="507">IF(P68=P140,"〇","✕")</f>
        <v>✕</v>
      </c>
      <c r="AH140" s="896" t="str">
        <f t="shared" ref="AH140" si="508">IF(Q68=Q140,"〇","✕")</f>
        <v>✕</v>
      </c>
      <c r="AI140" s="896" t="str">
        <f t="shared" ref="AI140" si="509">IF(R68=R140,"〇","✕")</f>
        <v>✕</v>
      </c>
      <c r="AJ140" s="896" t="str">
        <f t="shared" ref="AJ140" si="510">IF(S68=S140,"〇","✕")</f>
        <v>✕</v>
      </c>
      <c r="AK140" s="896" t="str">
        <f t="shared" ref="AK140" si="511">IF(T68=T140,"〇","✕")</f>
        <v>✕</v>
      </c>
      <c r="AL140" s="896" t="str">
        <f t="shared" ref="AL140" si="512">IF(U68=U140,"〇","✕")</f>
        <v>〇</v>
      </c>
      <c r="AM140" s="896" t="str">
        <f t="shared" ref="AM140" si="513">IF(V68=V140,"〇","✕")</f>
        <v>〇</v>
      </c>
    </row>
    <row r="141" spans="1:39" hidden="1">
      <c r="A141" s="871"/>
      <c r="B141" s="912"/>
      <c r="C141" s="865"/>
      <c r="D141" s="405" t="s">
        <v>22</v>
      </c>
      <c r="E141" s="899"/>
      <c r="F141" s="892"/>
      <c r="G141" s="892"/>
      <c r="H141" s="892"/>
      <c r="I141" s="892"/>
      <c r="J141" s="892"/>
      <c r="K141" s="892"/>
      <c r="L141" s="892"/>
      <c r="M141" s="892"/>
      <c r="N141" s="892"/>
      <c r="O141" s="892"/>
      <c r="P141" s="892"/>
      <c r="Q141" s="892"/>
      <c r="R141" s="892"/>
      <c r="S141" s="892"/>
      <c r="T141" s="892"/>
      <c r="U141" s="897"/>
      <c r="V141" s="894"/>
      <c r="W141" s="897"/>
      <c r="X141" s="897"/>
      <c r="Y141" s="897"/>
      <c r="Z141" s="897"/>
      <c r="AA141" s="897"/>
      <c r="AB141" s="897"/>
      <c r="AC141" s="897"/>
      <c r="AD141" s="897"/>
      <c r="AE141" s="897"/>
      <c r="AF141" s="897"/>
      <c r="AG141" s="897"/>
      <c r="AH141" s="897"/>
      <c r="AI141" s="897"/>
      <c r="AJ141" s="897"/>
      <c r="AK141" s="897"/>
      <c r="AL141" s="897"/>
      <c r="AM141" s="897"/>
    </row>
    <row r="142" spans="1:39" hidden="1">
      <c r="A142" s="871"/>
      <c r="B142" s="912"/>
      <c r="C142" s="909" t="s">
        <v>52</v>
      </c>
      <c r="D142" s="405" t="s">
        <v>53</v>
      </c>
      <c r="E142" s="899"/>
      <c r="F142" s="892"/>
      <c r="G142" s="892"/>
      <c r="H142" s="892"/>
      <c r="I142" s="892"/>
      <c r="J142" s="892"/>
      <c r="K142" s="892"/>
      <c r="L142" s="892"/>
      <c r="M142" s="892"/>
      <c r="N142" s="892"/>
      <c r="O142" s="892"/>
      <c r="P142" s="892"/>
      <c r="Q142" s="892"/>
      <c r="R142" s="892"/>
      <c r="S142" s="892"/>
      <c r="T142" s="892"/>
      <c r="U142" s="897"/>
      <c r="V142" s="894"/>
      <c r="W142" s="897"/>
      <c r="X142" s="897"/>
      <c r="Y142" s="897"/>
      <c r="Z142" s="897"/>
      <c r="AA142" s="897"/>
      <c r="AB142" s="897"/>
      <c r="AC142" s="897"/>
      <c r="AD142" s="897"/>
      <c r="AE142" s="897"/>
      <c r="AF142" s="897"/>
      <c r="AG142" s="897"/>
      <c r="AH142" s="897"/>
      <c r="AI142" s="897"/>
      <c r="AJ142" s="897"/>
      <c r="AK142" s="897"/>
      <c r="AL142" s="897"/>
      <c r="AM142" s="897"/>
    </row>
    <row r="143" spans="1:39" hidden="1">
      <c r="A143" s="871"/>
      <c r="B143" s="912"/>
      <c r="C143" s="910"/>
      <c r="D143" s="404" t="s">
        <v>54</v>
      </c>
      <c r="E143" s="899"/>
      <c r="F143" s="892"/>
      <c r="G143" s="892"/>
      <c r="H143" s="892"/>
      <c r="I143" s="892"/>
      <c r="J143" s="892"/>
      <c r="K143" s="892"/>
      <c r="L143" s="892"/>
      <c r="M143" s="892"/>
      <c r="N143" s="892"/>
      <c r="O143" s="892"/>
      <c r="P143" s="892"/>
      <c r="Q143" s="892"/>
      <c r="R143" s="892"/>
      <c r="S143" s="892"/>
      <c r="T143" s="892"/>
      <c r="U143" s="898"/>
      <c r="V143" s="895"/>
      <c r="W143" s="898"/>
      <c r="X143" s="898"/>
      <c r="Y143" s="898"/>
      <c r="Z143" s="898"/>
      <c r="AA143" s="898"/>
      <c r="AB143" s="898"/>
      <c r="AC143" s="898"/>
      <c r="AD143" s="898"/>
      <c r="AE143" s="898"/>
      <c r="AF143" s="898"/>
      <c r="AG143" s="898"/>
      <c r="AH143" s="898"/>
      <c r="AI143" s="898"/>
      <c r="AJ143" s="898"/>
      <c r="AK143" s="898"/>
      <c r="AL143" s="898"/>
      <c r="AM143" s="898"/>
    </row>
    <row r="144" spans="1:39" hidden="1">
      <c r="A144" s="871"/>
      <c r="B144" s="911" t="s">
        <v>85</v>
      </c>
      <c r="C144" s="864" t="s">
        <v>50</v>
      </c>
      <c r="D144" s="403" t="s">
        <v>21</v>
      </c>
      <c r="E144" s="889"/>
      <c r="F144" s="880"/>
      <c r="G144" s="880"/>
      <c r="H144" s="880"/>
      <c r="I144" s="880"/>
      <c r="J144" s="880"/>
      <c r="K144" s="880"/>
      <c r="L144" s="880"/>
      <c r="M144" s="880"/>
      <c r="N144" s="880"/>
      <c r="O144" s="880"/>
      <c r="P144" s="880"/>
      <c r="Q144" s="880"/>
      <c r="R144" s="880"/>
      <c r="S144" s="880"/>
      <c r="T144" s="880"/>
      <c r="U144" s="892"/>
      <c r="V144" s="893">
        <v>0.99</v>
      </c>
      <c r="W144" s="896" t="str">
        <f>IF(F72=F144,"〇","✕")</f>
        <v>✕</v>
      </c>
      <c r="X144" s="896" t="str">
        <f t="shared" ref="X144" si="514">IF(G72=G144,"〇","✕")</f>
        <v>✕</v>
      </c>
      <c r="Y144" s="896" t="str">
        <f t="shared" ref="Y144" si="515">IF(H72=H144,"〇","✕")</f>
        <v>✕</v>
      </c>
      <c r="Z144" s="896" t="str">
        <f t="shared" ref="Z144" si="516">IF(I72=I144,"〇","✕")</f>
        <v>✕</v>
      </c>
      <c r="AA144" s="896" t="str">
        <f t="shared" ref="AA144" si="517">IF(J72=J144,"〇","✕")</f>
        <v>✕</v>
      </c>
      <c r="AB144" s="896" t="str">
        <f t="shared" ref="AB144" si="518">IF(K72=K144,"〇","✕")</f>
        <v>✕</v>
      </c>
      <c r="AC144" s="896" t="str">
        <f t="shared" ref="AC144" si="519">IF(L72=L144,"〇","✕")</f>
        <v>✕</v>
      </c>
      <c r="AD144" s="896" t="str">
        <f t="shared" ref="AD144" si="520">IF(M72=M144,"〇","✕")</f>
        <v>✕</v>
      </c>
      <c r="AE144" s="896" t="str">
        <f t="shared" ref="AE144" si="521">IF(N72=N144,"〇","✕")</f>
        <v>✕</v>
      </c>
      <c r="AF144" s="896" t="str">
        <f t="shared" ref="AF144" si="522">IF(O72=O144,"〇","✕")</f>
        <v>✕</v>
      </c>
      <c r="AG144" s="896" t="str">
        <f t="shared" ref="AG144" si="523">IF(P72=P144,"〇","✕")</f>
        <v>✕</v>
      </c>
      <c r="AH144" s="896" t="str">
        <f t="shared" ref="AH144" si="524">IF(Q72=Q144,"〇","✕")</f>
        <v>✕</v>
      </c>
      <c r="AI144" s="896" t="str">
        <f t="shared" ref="AI144" si="525">IF(R72=R144,"〇","✕")</f>
        <v>✕</v>
      </c>
      <c r="AJ144" s="896" t="str">
        <f t="shared" ref="AJ144" si="526">IF(S72=S144,"〇","✕")</f>
        <v>✕</v>
      </c>
      <c r="AK144" s="896" t="str">
        <f t="shared" ref="AK144" si="527">IF(T72=T144,"〇","✕")</f>
        <v>✕</v>
      </c>
      <c r="AL144" s="896" t="str">
        <f t="shared" ref="AL144" si="528">IF(U72=U144,"〇","✕")</f>
        <v>✕</v>
      </c>
      <c r="AM144" s="896" t="str">
        <f t="shared" ref="AM144" si="529">IF(V72=V144,"〇","✕")</f>
        <v>〇</v>
      </c>
    </row>
    <row r="145" spans="1:39" hidden="1">
      <c r="A145" s="871"/>
      <c r="B145" s="912"/>
      <c r="C145" s="865"/>
      <c r="D145" s="405" t="s">
        <v>22</v>
      </c>
      <c r="E145" s="890"/>
      <c r="F145" s="881"/>
      <c r="G145" s="881"/>
      <c r="H145" s="881"/>
      <c r="I145" s="881"/>
      <c r="J145" s="881"/>
      <c r="K145" s="881"/>
      <c r="L145" s="881"/>
      <c r="M145" s="881"/>
      <c r="N145" s="881"/>
      <c r="O145" s="881"/>
      <c r="P145" s="881"/>
      <c r="Q145" s="881"/>
      <c r="R145" s="881"/>
      <c r="S145" s="881"/>
      <c r="T145" s="881"/>
      <c r="U145" s="892"/>
      <c r="V145" s="894"/>
      <c r="W145" s="897"/>
      <c r="X145" s="897"/>
      <c r="Y145" s="897"/>
      <c r="Z145" s="897"/>
      <c r="AA145" s="897"/>
      <c r="AB145" s="897"/>
      <c r="AC145" s="897"/>
      <c r="AD145" s="897"/>
      <c r="AE145" s="897"/>
      <c r="AF145" s="897"/>
      <c r="AG145" s="897"/>
      <c r="AH145" s="897"/>
      <c r="AI145" s="897"/>
      <c r="AJ145" s="897"/>
      <c r="AK145" s="897"/>
      <c r="AL145" s="897"/>
      <c r="AM145" s="897"/>
    </row>
    <row r="146" spans="1:39" hidden="1">
      <c r="A146" s="871"/>
      <c r="B146" s="912"/>
      <c r="C146" s="909" t="s">
        <v>52</v>
      </c>
      <c r="D146" s="405" t="s">
        <v>53</v>
      </c>
      <c r="E146" s="890"/>
      <c r="F146" s="881"/>
      <c r="G146" s="881"/>
      <c r="H146" s="881"/>
      <c r="I146" s="881"/>
      <c r="J146" s="881"/>
      <c r="K146" s="881"/>
      <c r="L146" s="881"/>
      <c r="M146" s="881"/>
      <c r="N146" s="881"/>
      <c r="O146" s="881"/>
      <c r="P146" s="881"/>
      <c r="Q146" s="881"/>
      <c r="R146" s="881"/>
      <c r="S146" s="881"/>
      <c r="T146" s="881"/>
      <c r="U146" s="892"/>
      <c r="V146" s="894"/>
      <c r="W146" s="897"/>
      <c r="X146" s="897"/>
      <c r="Y146" s="897"/>
      <c r="Z146" s="897"/>
      <c r="AA146" s="897"/>
      <c r="AB146" s="897"/>
      <c r="AC146" s="897"/>
      <c r="AD146" s="897"/>
      <c r="AE146" s="897"/>
      <c r="AF146" s="897"/>
      <c r="AG146" s="897"/>
      <c r="AH146" s="897"/>
      <c r="AI146" s="897"/>
      <c r="AJ146" s="897"/>
      <c r="AK146" s="897"/>
      <c r="AL146" s="897"/>
      <c r="AM146" s="897"/>
    </row>
    <row r="147" spans="1:39" hidden="1">
      <c r="A147" s="871"/>
      <c r="B147" s="912"/>
      <c r="C147" s="910"/>
      <c r="D147" s="404" t="s">
        <v>54</v>
      </c>
      <c r="E147" s="891"/>
      <c r="F147" s="882"/>
      <c r="G147" s="882"/>
      <c r="H147" s="882"/>
      <c r="I147" s="882"/>
      <c r="J147" s="882"/>
      <c r="K147" s="882"/>
      <c r="L147" s="882"/>
      <c r="M147" s="882"/>
      <c r="N147" s="882"/>
      <c r="O147" s="882"/>
      <c r="P147" s="882"/>
      <c r="Q147" s="882"/>
      <c r="R147" s="882"/>
      <c r="S147" s="882"/>
      <c r="T147" s="882"/>
      <c r="U147" s="892"/>
      <c r="V147" s="895"/>
      <c r="W147" s="898"/>
      <c r="X147" s="898"/>
      <c r="Y147" s="898"/>
      <c r="Z147" s="898"/>
      <c r="AA147" s="898"/>
      <c r="AB147" s="898"/>
      <c r="AC147" s="898"/>
      <c r="AD147" s="898"/>
      <c r="AE147" s="898"/>
      <c r="AF147" s="898"/>
      <c r="AG147" s="898"/>
      <c r="AH147" s="898"/>
      <c r="AI147" s="898"/>
      <c r="AJ147" s="898"/>
      <c r="AK147" s="898"/>
      <c r="AL147" s="898"/>
      <c r="AM147" s="898"/>
    </row>
    <row r="148" spans="1:39" hidden="1">
      <c r="A148" s="871"/>
      <c r="B148" s="911" t="s">
        <v>87</v>
      </c>
      <c r="C148" s="864" t="s">
        <v>50</v>
      </c>
      <c r="D148" s="403" t="s">
        <v>21</v>
      </c>
      <c r="E148" s="889"/>
      <c r="F148" s="880"/>
      <c r="G148" s="880"/>
      <c r="H148" s="880"/>
      <c r="I148" s="880"/>
      <c r="J148" s="880"/>
      <c r="K148" s="880"/>
      <c r="L148" s="880"/>
      <c r="M148" s="880"/>
      <c r="N148" s="880"/>
      <c r="O148" s="880"/>
      <c r="P148" s="880"/>
      <c r="Q148" s="880"/>
      <c r="R148" s="880"/>
      <c r="S148" s="880"/>
      <c r="T148" s="880"/>
      <c r="U148" s="883"/>
      <c r="V148" s="886"/>
      <c r="W148" s="896" t="str">
        <f>IF(F76=F148,"〇","✕")</f>
        <v>✕</v>
      </c>
      <c r="X148" s="896" t="str">
        <f t="shared" ref="X148" si="530">IF(G76=G148,"〇","✕")</f>
        <v>✕</v>
      </c>
      <c r="Y148" s="896" t="str">
        <f t="shared" ref="Y148" si="531">IF(H76=H148,"〇","✕")</f>
        <v>✕</v>
      </c>
      <c r="Z148" s="896" t="str">
        <f t="shared" ref="Z148" si="532">IF(I76=I148,"〇","✕")</f>
        <v>✕</v>
      </c>
      <c r="AA148" s="896" t="str">
        <f t="shared" ref="AA148" si="533">IF(J76=J148,"〇","✕")</f>
        <v>✕</v>
      </c>
      <c r="AB148" s="896" t="str">
        <f t="shared" ref="AB148" si="534">IF(K76=K148,"〇","✕")</f>
        <v>✕</v>
      </c>
      <c r="AC148" s="896" t="str">
        <f t="shared" ref="AC148" si="535">IF(L76=L148,"〇","✕")</f>
        <v>✕</v>
      </c>
      <c r="AD148" s="896" t="str">
        <f t="shared" ref="AD148" si="536">IF(M76=M148,"〇","✕")</f>
        <v>✕</v>
      </c>
      <c r="AE148" s="896" t="str">
        <f t="shared" ref="AE148" si="537">IF(N76=N148,"〇","✕")</f>
        <v>✕</v>
      </c>
      <c r="AF148" s="896" t="str">
        <f t="shared" ref="AF148" si="538">IF(O76=O148,"〇","✕")</f>
        <v>✕</v>
      </c>
      <c r="AG148" s="896" t="str">
        <f t="shared" ref="AG148" si="539">IF(P76=P148,"〇","✕")</f>
        <v>✕</v>
      </c>
      <c r="AH148" s="896" t="str">
        <f t="shared" ref="AH148" si="540">IF(Q76=Q148,"〇","✕")</f>
        <v>✕</v>
      </c>
      <c r="AI148" s="896" t="str">
        <f t="shared" ref="AI148" si="541">IF(R76=R148,"〇","✕")</f>
        <v>✕</v>
      </c>
      <c r="AJ148" s="896" t="str">
        <f t="shared" ref="AJ148" si="542">IF(S76=S148,"〇","✕")</f>
        <v>✕</v>
      </c>
      <c r="AK148" s="896" t="str">
        <f t="shared" ref="AK148" si="543">IF(T76=T148,"〇","✕")</f>
        <v>✕</v>
      </c>
      <c r="AL148" s="896" t="str">
        <f t="shared" ref="AL148" si="544">IF(U76=U148,"〇","✕")</f>
        <v>✕</v>
      </c>
      <c r="AM148" s="896" t="str">
        <f t="shared" ref="AM148" si="545">IF(V76=V148,"〇","✕")</f>
        <v>✕</v>
      </c>
    </row>
    <row r="149" spans="1:39" hidden="1">
      <c r="A149" s="871"/>
      <c r="B149" s="912"/>
      <c r="C149" s="865"/>
      <c r="D149" s="405" t="s">
        <v>22</v>
      </c>
      <c r="E149" s="890"/>
      <c r="F149" s="881"/>
      <c r="G149" s="881"/>
      <c r="H149" s="881"/>
      <c r="I149" s="881"/>
      <c r="J149" s="881"/>
      <c r="K149" s="881"/>
      <c r="L149" s="881"/>
      <c r="M149" s="881"/>
      <c r="N149" s="881"/>
      <c r="O149" s="881"/>
      <c r="P149" s="881"/>
      <c r="Q149" s="881"/>
      <c r="R149" s="881"/>
      <c r="S149" s="881"/>
      <c r="T149" s="881"/>
      <c r="U149" s="884"/>
      <c r="V149" s="887"/>
      <c r="W149" s="897"/>
      <c r="X149" s="897"/>
      <c r="Y149" s="897"/>
      <c r="Z149" s="897"/>
      <c r="AA149" s="897"/>
      <c r="AB149" s="897"/>
      <c r="AC149" s="897"/>
      <c r="AD149" s="897"/>
      <c r="AE149" s="897"/>
      <c r="AF149" s="897"/>
      <c r="AG149" s="897"/>
      <c r="AH149" s="897"/>
      <c r="AI149" s="897"/>
      <c r="AJ149" s="897"/>
      <c r="AK149" s="897"/>
      <c r="AL149" s="897"/>
      <c r="AM149" s="897"/>
    </row>
    <row r="150" spans="1:39" hidden="1">
      <c r="A150" s="871"/>
      <c r="B150" s="912"/>
      <c r="C150" s="909" t="s">
        <v>52</v>
      </c>
      <c r="D150" s="405" t="s">
        <v>53</v>
      </c>
      <c r="E150" s="890"/>
      <c r="F150" s="881"/>
      <c r="G150" s="881"/>
      <c r="H150" s="881"/>
      <c r="I150" s="881"/>
      <c r="J150" s="881"/>
      <c r="K150" s="881"/>
      <c r="L150" s="881"/>
      <c r="M150" s="881"/>
      <c r="N150" s="881"/>
      <c r="O150" s="881"/>
      <c r="P150" s="881"/>
      <c r="Q150" s="881"/>
      <c r="R150" s="881"/>
      <c r="S150" s="881"/>
      <c r="T150" s="881"/>
      <c r="U150" s="884"/>
      <c r="V150" s="887"/>
      <c r="W150" s="897"/>
      <c r="X150" s="897"/>
      <c r="Y150" s="897"/>
      <c r="Z150" s="897"/>
      <c r="AA150" s="897"/>
      <c r="AB150" s="897"/>
      <c r="AC150" s="897"/>
      <c r="AD150" s="897"/>
      <c r="AE150" s="897"/>
      <c r="AF150" s="897"/>
      <c r="AG150" s="897"/>
      <c r="AH150" s="897"/>
      <c r="AI150" s="897"/>
      <c r="AJ150" s="897"/>
      <c r="AK150" s="897"/>
      <c r="AL150" s="897"/>
      <c r="AM150" s="897"/>
    </row>
    <row r="151" spans="1:39" hidden="1">
      <c r="A151" s="846"/>
      <c r="B151" s="912"/>
      <c r="C151" s="910"/>
      <c r="D151" s="404" t="s">
        <v>54</v>
      </c>
      <c r="E151" s="891"/>
      <c r="F151" s="882"/>
      <c r="G151" s="882"/>
      <c r="H151" s="882"/>
      <c r="I151" s="882"/>
      <c r="J151" s="882"/>
      <c r="K151" s="882"/>
      <c r="L151" s="882"/>
      <c r="M151" s="882"/>
      <c r="N151" s="882"/>
      <c r="O151" s="882"/>
      <c r="P151" s="882"/>
      <c r="Q151" s="882"/>
      <c r="R151" s="882"/>
      <c r="S151" s="882"/>
      <c r="T151" s="882"/>
      <c r="U151" s="885"/>
      <c r="V151" s="888"/>
      <c r="W151" s="898"/>
      <c r="X151" s="898"/>
      <c r="Y151" s="898"/>
      <c r="Z151" s="898"/>
      <c r="AA151" s="898"/>
      <c r="AB151" s="898"/>
      <c r="AC151" s="898"/>
      <c r="AD151" s="898"/>
      <c r="AE151" s="898"/>
      <c r="AF151" s="898"/>
      <c r="AG151" s="898"/>
      <c r="AH151" s="898"/>
      <c r="AI151" s="898"/>
      <c r="AJ151" s="898"/>
      <c r="AK151" s="898"/>
      <c r="AL151" s="898"/>
      <c r="AM151" s="898"/>
    </row>
    <row r="152" spans="1:39" hidden="1">
      <c r="A152" s="847" t="s">
        <v>40</v>
      </c>
      <c r="B152" s="913" t="s">
        <v>92</v>
      </c>
      <c r="C152" s="864" t="s">
        <v>50</v>
      </c>
      <c r="D152" s="403" t="s">
        <v>21</v>
      </c>
      <c r="E152" s="889"/>
      <c r="F152" s="896">
        <v>0.61</v>
      </c>
      <c r="G152" s="896">
        <v>0.48</v>
      </c>
      <c r="H152" s="896">
        <v>0.42</v>
      </c>
      <c r="I152" s="896">
        <v>0.4</v>
      </c>
      <c r="J152" s="896">
        <v>0.37</v>
      </c>
      <c r="K152" s="896">
        <v>0.35</v>
      </c>
      <c r="L152" s="896">
        <v>0.33</v>
      </c>
      <c r="M152" s="896">
        <v>0.32</v>
      </c>
      <c r="N152" s="896">
        <v>0.28999999999999998</v>
      </c>
      <c r="O152" s="896">
        <v>0.28999999999999998</v>
      </c>
      <c r="P152" s="896">
        <v>0.28000000000000003</v>
      </c>
      <c r="Q152" s="896">
        <v>0.27</v>
      </c>
      <c r="R152" s="896">
        <v>0.27</v>
      </c>
      <c r="S152" s="896">
        <v>0.27</v>
      </c>
      <c r="T152" s="896">
        <v>0.26</v>
      </c>
      <c r="U152" s="896">
        <v>0.26</v>
      </c>
      <c r="V152" s="893">
        <v>0.26</v>
      </c>
      <c r="W152" s="896" t="str">
        <f>IF(F80=F152,"〇","✕")</f>
        <v>〇</v>
      </c>
      <c r="X152" s="896" t="str">
        <f t="shared" ref="X152" si="546">IF(G80=G152,"〇","✕")</f>
        <v>〇</v>
      </c>
      <c r="Y152" s="896" t="str">
        <f t="shared" ref="Y152" si="547">IF(H80=H152,"〇","✕")</f>
        <v>〇</v>
      </c>
      <c r="Z152" s="896" t="str">
        <f t="shared" ref="Z152" si="548">IF(I80=I152,"〇","✕")</f>
        <v>〇</v>
      </c>
      <c r="AA152" s="896" t="str">
        <f t="shared" ref="AA152" si="549">IF(J80=J152,"〇","✕")</f>
        <v>〇</v>
      </c>
      <c r="AB152" s="896" t="str">
        <f t="shared" ref="AB152" si="550">IF(K80=K152,"〇","✕")</f>
        <v>〇</v>
      </c>
      <c r="AC152" s="896" t="str">
        <f t="shared" ref="AC152" si="551">IF(L80=L152,"〇","✕")</f>
        <v>〇</v>
      </c>
      <c r="AD152" s="896" t="str">
        <f t="shared" ref="AD152" si="552">IF(M80=M152,"〇","✕")</f>
        <v>〇</v>
      </c>
      <c r="AE152" s="896" t="str">
        <f t="shared" ref="AE152" si="553">IF(N80=N152,"〇","✕")</f>
        <v>〇</v>
      </c>
      <c r="AF152" s="896" t="str">
        <f t="shared" ref="AF152" si="554">IF(O80=O152,"〇","✕")</f>
        <v>〇</v>
      </c>
      <c r="AG152" s="896" t="str">
        <f t="shared" ref="AG152" si="555">IF(P80=P152,"〇","✕")</f>
        <v>〇</v>
      </c>
      <c r="AH152" s="896" t="str">
        <f t="shared" ref="AH152" si="556">IF(Q80=Q152,"〇","✕")</f>
        <v>〇</v>
      </c>
      <c r="AI152" s="896" t="str">
        <f t="shared" ref="AI152" si="557">IF(R80=R152,"〇","✕")</f>
        <v>〇</v>
      </c>
      <c r="AJ152" s="896" t="str">
        <f t="shared" ref="AJ152" si="558">IF(S80=S152,"〇","✕")</f>
        <v>〇</v>
      </c>
      <c r="AK152" s="896" t="str">
        <f t="shared" ref="AK152" si="559">IF(T80=T152,"〇","✕")</f>
        <v>〇</v>
      </c>
      <c r="AL152" s="896" t="str">
        <f t="shared" ref="AL152" si="560">IF(U80=U152,"〇","✕")</f>
        <v>〇</v>
      </c>
      <c r="AM152" s="896" t="str">
        <f t="shared" ref="AM152" si="561">IF(V80=V152,"〇","✕")</f>
        <v>〇</v>
      </c>
    </row>
    <row r="153" spans="1:39" hidden="1">
      <c r="A153" s="871"/>
      <c r="B153" s="912"/>
      <c r="C153" s="865"/>
      <c r="D153" s="405" t="s">
        <v>22</v>
      </c>
      <c r="E153" s="890"/>
      <c r="F153" s="897"/>
      <c r="G153" s="897"/>
      <c r="H153" s="897"/>
      <c r="I153" s="897"/>
      <c r="J153" s="897"/>
      <c r="K153" s="897"/>
      <c r="L153" s="897"/>
      <c r="M153" s="897"/>
      <c r="N153" s="897"/>
      <c r="O153" s="897"/>
      <c r="P153" s="897"/>
      <c r="Q153" s="897"/>
      <c r="R153" s="897"/>
      <c r="S153" s="897"/>
      <c r="T153" s="897"/>
      <c r="U153" s="897"/>
      <c r="V153" s="894"/>
      <c r="W153" s="897"/>
      <c r="X153" s="897"/>
      <c r="Y153" s="897"/>
      <c r="Z153" s="897"/>
      <c r="AA153" s="897"/>
      <c r="AB153" s="897"/>
      <c r="AC153" s="897"/>
      <c r="AD153" s="897"/>
      <c r="AE153" s="897"/>
      <c r="AF153" s="897"/>
      <c r="AG153" s="897"/>
      <c r="AH153" s="897"/>
      <c r="AI153" s="897"/>
      <c r="AJ153" s="897"/>
      <c r="AK153" s="897"/>
      <c r="AL153" s="897"/>
      <c r="AM153" s="897"/>
    </row>
    <row r="154" spans="1:39" hidden="1">
      <c r="A154" s="871"/>
      <c r="B154" s="912"/>
      <c r="C154" s="909" t="s">
        <v>52</v>
      </c>
      <c r="D154" s="405" t="s">
        <v>53</v>
      </c>
      <c r="E154" s="890"/>
      <c r="F154" s="897"/>
      <c r="G154" s="897"/>
      <c r="H154" s="897"/>
      <c r="I154" s="897"/>
      <c r="J154" s="897"/>
      <c r="K154" s="897"/>
      <c r="L154" s="897"/>
      <c r="M154" s="897"/>
      <c r="N154" s="897"/>
      <c r="O154" s="897"/>
      <c r="P154" s="897"/>
      <c r="Q154" s="897"/>
      <c r="R154" s="897"/>
      <c r="S154" s="897"/>
      <c r="T154" s="897"/>
      <c r="U154" s="897"/>
      <c r="V154" s="894"/>
      <c r="W154" s="897"/>
      <c r="X154" s="897"/>
      <c r="Y154" s="897"/>
      <c r="Z154" s="897"/>
      <c r="AA154" s="897"/>
      <c r="AB154" s="897"/>
      <c r="AC154" s="897"/>
      <c r="AD154" s="897"/>
      <c r="AE154" s="897"/>
      <c r="AF154" s="897"/>
      <c r="AG154" s="897"/>
      <c r="AH154" s="897"/>
      <c r="AI154" s="897"/>
      <c r="AJ154" s="897"/>
      <c r="AK154" s="897"/>
      <c r="AL154" s="897"/>
      <c r="AM154" s="897"/>
    </row>
    <row r="155" spans="1:39" hidden="1">
      <c r="A155" s="871"/>
      <c r="B155" s="912"/>
      <c r="C155" s="910"/>
      <c r="D155" s="404" t="s">
        <v>54</v>
      </c>
      <c r="E155" s="891"/>
      <c r="F155" s="898"/>
      <c r="G155" s="898"/>
      <c r="H155" s="898"/>
      <c r="I155" s="898"/>
      <c r="J155" s="898"/>
      <c r="K155" s="898"/>
      <c r="L155" s="898"/>
      <c r="M155" s="898"/>
      <c r="N155" s="898"/>
      <c r="O155" s="898"/>
      <c r="P155" s="898"/>
      <c r="Q155" s="898"/>
      <c r="R155" s="898"/>
      <c r="S155" s="898"/>
      <c r="T155" s="898"/>
      <c r="U155" s="898"/>
      <c r="V155" s="895"/>
      <c r="W155" s="898"/>
      <c r="X155" s="898"/>
      <c r="Y155" s="898"/>
      <c r="Z155" s="898"/>
      <c r="AA155" s="898"/>
      <c r="AB155" s="898"/>
      <c r="AC155" s="898"/>
      <c r="AD155" s="898"/>
      <c r="AE155" s="898"/>
      <c r="AF155" s="898"/>
      <c r="AG155" s="898"/>
      <c r="AH155" s="898"/>
      <c r="AI155" s="898"/>
      <c r="AJ155" s="898"/>
      <c r="AK155" s="898"/>
      <c r="AL155" s="898"/>
      <c r="AM155" s="898"/>
    </row>
    <row r="156" spans="1:39" hidden="1">
      <c r="A156" s="871"/>
      <c r="B156" s="913" t="s">
        <v>55</v>
      </c>
      <c r="C156" s="864" t="s">
        <v>50</v>
      </c>
      <c r="D156" s="403" t="s">
        <v>21</v>
      </c>
      <c r="E156" s="899"/>
      <c r="F156" s="892"/>
      <c r="G156" s="896">
        <v>0.79</v>
      </c>
      <c r="H156" s="896">
        <v>0.69</v>
      </c>
      <c r="I156" s="896">
        <v>0.66</v>
      </c>
      <c r="J156" s="896">
        <v>0.61</v>
      </c>
      <c r="K156" s="896">
        <v>0.56999999999999995</v>
      </c>
      <c r="L156" s="896">
        <v>0.54</v>
      </c>
      <c r="M156" s="896">
        <v>0.52</v>
      </c>
      <c r="N156" s="896">
        <v>0.48</v>
      </c>
      <c r="O156" s="896">
        <v>0.47</v>
      </c>
      <c r="P156" s="896">
        <v>0.46</v>
      </c>
      <c r="Q156" s="896">
        <v>0.45</v>
      </c>
      <c r="R156" s="896">
        <v>0.44</v>
      </c>
      <c r="S156" s="896">
        <v>0.44</v>
      </c>
      <c r="T156" s="896">
        <v>0.43</v>
      </c>
      <c r="U156" s="896">
        <v>0.43</v>
      </c>
      <c r="V156" s="893">
        <v>0.42</v>
      </c>
      <c r="W156" s="896" t="str">
        <f>IF(F84=F156,"〇","✕")</f>
        <v>〇</v>
      </c>
      <c r="X156" s="896" t="str">
        <f t="shared" ref="X156" si="562">IF(G84=G156,"〇","✕")</f>
        <v>〇</v>
      </c>
      <c r="Y156" s="896" t="str">
        <f t="shared" ref="Y156" si="563">IF(H84=H156,"〇","✕")</f>
        <v>〇</v>
      </c>
      <c r="Z156" s="896" t="str">
        <f t="shared" ref="Z156" si="564">IF(I84=I156,"〇","✕")</f>
        <v>〇</v>
      </c>
      <c r="AA156" s="896" t="str">
        <f t="shared" ref="AA156" si="565">IF(J84=J156,"〇","✕")</f>
        <v>〇</v>
      </c>
      <c r="AB156" s="896" t="str">
        <f t="shared" ref="AB156" si="566">IF(K84=K156,"〇","✕")</f>
        <v>〇</v>
      </c>
      <c r="AC156" s="896" t="str">
        <f t="shared" ref="AC156" si="567">IF(L84=L156,"〇","✕")</f>
        <v>〇</v>
      </c>
      <c r="AD156" s="896" t="str">
        <f t="shared" ref="AD156" si="568">IF(M84=M156,"〇","✕")</f>
        <v>〇</v>
      </c>
      <c r="AE156" s="896" t="str">
        <f t="shared" ref="AE156" si="569">IF(N84=N156,"〇","✕")</f>
        <v>〇</v>
      </c>
      <c r="AF156" s="896" t="str">
        <f t="shared" ref="AF156" si="570">IF(O84=O156,"〇","✕")</f>
        <v>〇</v>
      </c>
      <c r="AG156" s="896" t="str">
        <f t="shared" ref="AG156" si="571">IF(P84=P156,"〇","✕")</f>
        <v>〇</v>
      </c>
      <c r="AH156" s="896" t="str">
        <f t="shared" ref="AH156" si="572">IF(Q84=Q156,"〇","✕")</f>
        <v>〇</v>
      </c>
      <c r="AI156" s="896" t="str">
        <f t="shared" ref="AI156" si="573">IF(R84=R156,"〇","✕")</f>
        <v>〇</v>
      </c>
      <c r="AJ156" s="896" t="str">
        <f t="shared" ref="AJ156" si="574">IF(S84=S156,"〇","✕")</f>
        <v>〇</v>
      </c>
      <c r="AK156" s="896" t="str">
        <f t="shared" ref="AK156" si="575">IF(T84=T156,"〇","✕")</f>
        <v>〇</v>
      </c>
      <c r="AL156" s="896" t="str">
        <f t="shared" ref="AL156" si="576">IF(U84=U156,"〇","✕")</f>
        <v>〇</v>
      </c>
      <c r="AM156" s="896" t="str">
        <f t="shared" ref="AM156" si="577">IF(V84=V156,"〇","✕")</f>
        <v>〇</v>
      </c>
    </row>
    <row r="157" spans="1:39" hidden="1">
      <c r="A157" s="871"/>
      <c r="B157" s="912"/>
      <c r="C157" s="865"/>
      <c r="D157" s="405" t="s">
        <v>22</v>
      </c>
      <c r="E157" s="899"/>
      <c r="F157" s="892"/>
      <c r="G157" s="897"/>
      <c r="H157" s="897"/>
      <c r="I157" s="897"/>
      <c r="J157" s="897"/>
      <c r="K157" s="897"/>
      <c r="L157" s="897"/>
      <c r="M157" s="897"/>
      <c r="N157" s="897"/>
      <c r="O157" s="897"/>
      <c r="P157" s="897"/>
      <c r="Q157" s="897"/>
      <c r="R157" s="897"/>
      <c r="S157" s="897"/>
      <c r="T157" s="897"/>
      <c r="U157" s="897"/>
      <c r="V157" s="894"/>
      <c r="W157" s="897"/>
      <c r="X157" s="897"/>
      <c r="Y157" s="897"/>
      <c r="Z157" s="897"/>
      <c r="AA157" s="897"/>
      <c r="AB157" s="897"/>
      <c r="AC157" s="897"/>
      <c r="AD157" s="897"/>
      <c r="AE157" s="897"/>
      <c r="AF157" s="897"/>
      <c r="AG157" s="897"/>
      <c r="AH157" s="897"/>
      <c r="AI157" s="897"/>
      <c r="AJ157" s="897"/>
      <c r="AK157" s="897"/>
      <c r="AL157" s="897"/>
      <c r="AM157" s="897"/>
    </row>
    <row r="158" spans="1:39" hidden="1">
      <c r="A158" s="871"/>
      <c r="B158" s="912"/>
      <c r="C158" s="909" t="s">
        <v>52</v>
      </c>
      <c r="D158" s="405" t="s">
        <v>53</v>
      </c>
      <c r="E158" s="899"/>
      <c r="F158" s="892"/>
      <c r="G158" s="897"/>
      <c r="H158" s="897"/>
      <c r="I158" s="897"/>
      <c r="J158" s="897"/>
      <c r="K158" s="897"/>
      <c r="L158" s="897"/>
      <c r="M158" s="897"/>
      <c r="N158" s="897"/>
      <c r="O158" s="897"/>
      <c r="P158" s="897"/>
      <c r="Q158" s="897"/>
      <c r="R158" s="897"/>
      <c r="S158" s="897"/>
      <c r="T158" s="897"/>
      <c r="U158" s="897"/>
      <c r="V158" s="894"/>
      <c r="W158" s="897"/>
      <c r="X158" s="897"/>
      <c r="Y158" s="897"/>
      <c r="Z158" s="897"/>
      <c r="AA158" s="897"/>
      <c r="AB158" s="897"/>
      <c r="AC158" s="897"/>
      <c r="AD158" s="897"/>
      <c r="AE158" s="897"/>
      <c r="AF158" s="897"/>
      <c r="AG158" s="897"/>
      <c r="AH158" s="897"/>
      <c r="AI158" s="897"/>
      <c r="AJ158" s="897"/>
      <c r="AK158" s="897"/>
      <c r="AL158" s="897"/>
      <c r="AM158" s="897"/>
    </row>
    <row r="159" spans="1:39" hidden="1">
      <c r="A159" s="871"/>
      <c r="B159" s="912"/>
      <c r="C159" s="910"/>
      <c r="D159" s="404" t="s">
        <v>54</v>
      </c>
      <c r="E159" s="899"/>
      <c r="F159" s="892"/>
      <c r="G159" s="898"/>
      <c r="H159" s="898"/>
      <c r="I159" s="898"/>
      <c r="J159" s="898"/>
      <c r="K159" s="898"/>
      <c r="L159" s="898"/>
      <c r="M159" s="898"/>
      <c r="N159" s="898"/>
      <c r="O159" s="898"/>
      <c r="P159" s="898"/>
      <c r="Q159" s="898"/>
      <c r="R159" s="898"/>
      <c r="S159" s="898"/>
      <c r="T159" s="898"/>
      <c r="U159" s="898"/>
      <c r="V159" s="895"/>
      <c r="W159" s="898"/>
      <c r="X159" s="898"/>
      <c r="Y159" s="898"/>
      <c r="Z159" s="898"/>
      <c r="AA159" s="898"/>
      <c r="AB159" s="898"/>
      <c r="AC159" s="898"/>
      <c r="AD159" s="898"/>
      <c r="AE159" s="898"/>
      <c r="AF159" s="898"/>
      <c r="AG159" s="898"/>
      <c r="AH159" s="898"/>
      <c r="AI159" s="898"/>
      <c r="AJ159" s="898"/>
      <c r="AK159" s="898"/>
      <c r="AL159" s="898"/>
      <c r="AM159" s="898"/>
    </row>
    <row r="160" spans="1:39" hidden="1">
      <c r="A160" s="871"/>
      <c r="B160" s="913" t="s">
        <v>57</v>
      </c>
      <c r="C160" s="864" t="s">
        <v>50</v>
      </c>
      <c r="D160" s="403" t="s">
        <v>21</v>
      </c>
      <c r="E160" s="899"/>
      <c r="F160" s="892"/>
      <c r="G160" s="892"/>
      <c r="H160" s="896">
        <v>0.87</v>
      </c>
      <c r="I160" s="896">
        <v>0.84</v>
      </c>
      <c r="J160" s="896">
        <v>0.77</v>
      </c>
      <c r="K160" s="896">
        <v>0.72</v>
      </c>
      <c r="L160" s="896">
        <v>0.69</v>
      </c>
      <c r="M160" s="896">
        <v>0.66</v>
      </c>
      <c r="N160" s="896">
        <v>0.61</v>
      </c>
      <c r="O160" s="896">
        <v>0.59</v>
      </c>
      <c r="P160" s="896">
        <v>0.57999999999999996</v>
      </c>
      <c r="Q160" s="896">
        <v>0.56999999999999995</v>
      </c>
      <c r="R160" s="896">
        <v>0.56000000000000005</v>
      </c>
      <c r="S160" s="896">
        <v>0.55000000000000004</v>
      </c>
      <c r="T160" s="896">
        <v>0.55000000000000004</v>
      </c>
      <c r="U160" s="896">
        <v>0.54</v>
      </c>
      <c r="V160" s="893">
        <v>0.54</v>
      </c>
      <c r="W160" s="896" t="str">
        <f>IF(F88=F160,"〇","✕")</f>
        <v>〇</v>
      </c>
      <c r="X160" s="896" t="str">
        <f t="shared" ref="X160" si="578">IF(G88=G160,"〇","✕")</f>
        <v>〇</v>
      </c>
      <c r="Y160" s="896" t="str">
        <f t="shared" ref="Y160" si="579">IF(H88=H160,"〇","✕")</f>
        <v>〇</v>
      </c>
      <c r="Z160" s="896" t="str">
        <f t="shared" ref="Z160" si="580">IF(I88=I160,"〇","✕")</f>
        <v>〇</v>
      </c>
      <c r="AA160" s="896" t="str">
        <f t="shared" ref="AA160" si="581">IF(J88=J160,"〇","✕")</f>
        <v>〇</v>
      </c>
      <c r="AB160" s="896" t="str">
        <f t="shared" ref="AB160" si="582">IF(K88=K160,"〇","✕")</f>
        <v>〇</v>
      </c>
      <c r="AC160" s="896" t="str">
        <f t="shared" ref="AC160" si="583">IF(L88=L160,"〇","✕")</f>
        <v>〇</v>
      </c>
      <c r="AD160" s="896" t="str">
        <f t="shared" ref="AD160" si="584">IF(M88=M160,"〇","✕")</f>
        <v>〇</v>
      </c>
      <c r="AE160" s="896" t="str">
        <f t="shared" ref="AE160" si="585">IF(N88=N160,"〇","✕")</f>
        <v>〇</v>
      </c>
      <c r="AF160" s="896" t="str">
        <f t="shared" ref="AF160" si="586">IF(O88=O160,"〇","✕")</f>
        <v>〇</v>
      </c>
      <c r="AG160" s="896" t="str">
        <f t="shared" ref="AG160" si="587">IF(P88=P160,"〇","✕")</f>
        <v>〇</v>
      </c>
      <c r="AH160" s="896" t="str">
        <f t="shared" ref="AH160" si="588">IF(Q88=Q160,"〇","✕")</f>
        <v>〇</v>
      </c>
      <c r="AI160" s="896" t="str">
        <f t="shared" ref="AI160" si="589">IF(R88=R160,"〇","✕")</f>
        <v>〇</v>
      </c>
      <c r="AJ160" s="896" t="str">
        <f t="shared" ref="AJ160" si="590">IF(S88=S160,"〇","✕")</f>
        <v>〇</v>
      </c>
      <c r="AK160" s="896" t="str">
        <f t="shared" ref="AK160" si="591">IF(T88=T160,"〇","✕")</f>
        <v>〇</v>
      </c>
      <c r="AL160" s="896" t="str">
        <f t="shared" ref="AL160" si="592">IF(U88=U160,"〇","✕")</f>
        <v>〇</v>
      </c>
      <c r="AM160" s="896" t="str">
        <f t="shared" ref="AM160" si="593">IF(V88=V160,"〇","✕")</f>
        <v>〇</v>
      </c>
    </row>
    <row r="161" spans="1:39" hidden="1">
      <c r="A161" s="871"/>
      <c r="B161" s="912"/>
      <c r="C161" s="865"/>
      <c r="D161" s="405" t="s">
        <v>22</v>
      </c>
      <c r="E161" s="899"/>
      <c r="F161" s="892"/>
      <c r="G161" s="892"/>
      <c r="H161" s="897"/>
      <c r="I161" s="897"/>
      <c r="J161" s="897"/>
      <c r="K161" s="897"/>
      <c r="L161" s="897"/>
      <c r="M161" s="897"/>
      <c r="N161" s="897"/>
      <c r="O161" s="897"/>
      <c r="P161" s="897"/>
      <c r="Q161" s="897"/>
      <c r="R161" s="897"/>
      <c r="S161" s="897"/>
      <c r="T161" s="897"/>
      <c r="U161" s="897"/>
      <c r="V161" s="894"/>
      <c r="W161" s="897"/>
      <c r="X161" s="897"/>
      <c r="Y161" s="897"/>
      <c r="Z161" s="897"/>
      <c r="AA161" s="897"/>
      <c r="AB161" s="897"/>
      <c r="AC161" s="897"/>
      <c r="AD161" s="897"/>
      <c r="AE161" s="897"/>
      <c r="AF161" s="897"/>
      <c r="AG161" s="897"/>
      <c r="AH161" s="897"/>
      <c r="AI161" s="897"/>
      <c r="AJ161" s="897"/>
      <c r="AK161" s="897"/>
      <c r="AL161" s="897"/>
      <c r="AM161" s="897"/>
    </row>
    <row r="162" spans="1:39" hidden="1">
      <c r="A162" s="871"/>
      <c r="B162" s="912"/>
      <c r="C162" s="909" t="s">
        <v>52</v>
      </c>
      <c r="D162" s="405" t="s">
        <v>53</v>
      </c>
      <c r="E162" s="899"/>
      <c r="F162" s="892"/>
      <c r="G162" s="892"/>
      <c r="H162" s="897"/>
      <c r="I162" s="897"/>
      <c r="J162" s="897"/>
      <c r="K162" s="897"/>
      <c r="L162" s="897"/>
      <c r="M162" s="897"/>
      <c r="N162" s="897"/>
      <c r="O162" s="897"/>
      <c r="P162" s="897"/>
      <c r="Q162" s="897"/>
      <c r="R162" s="897"/>
      <c r="S162" s="897"/>
      <c r="T162" s="897"/>
      <c r="U162" s="897"/>
      <c r="V162" s="894"/>
      <c r="W162" s="897"/>
      <c r="X162" s="897"/>
      <c r="Y162" s="897"/>
      <c r="Z162" s="897"/>
      <c r="AA162" s="897"/>
      <c r="AB162" s="897"/>
      <c r="AC162" s="897"/>
      <c r="AD162" s="897"/>
      <c r="AE162" s="897"/>
      <c r="AF162" s="897"/>
      <c r="AG162" s="897"/>
      <c r="AH162" s="897"/>
      <c r="AI162" s="897"/>
      <c r="AJ162" s="897"/>
      <c r="AK162" s="897"/>
      <c r="AL162" s="897"/>
      <c r="AM162" s="897"/>
    </row>
    <row r="163" spans="1:39" hidden="1">
      <c r="A163" s="871"/>
      <c r="B163" s="912"/>
      <c r="C163" s="910"/>
      <c r="D163" s="404" t="s">
        <v>54</v>
      </c>
      <c r="E163" s="899"/>
      <c r="F163" s="892"/>
      <c r="G163" s="892"/>
      <c r="H163" s="898"/>
      <c r="I163" s="898"/>
      <c r="J163" s="898"/>
      <c r="K163" s="898"/>
      <c r="L163" s="898"/>
      <c r="M163" s="898"/>
      <c r="N163" s="898"/>
      <c r="O163" s="898"/>
      <c r="P163" s="898"/>
      <c r="Q163" s="898"/>
      <c r="R163" s="898"/>
      <c r="S163" s="898"/>
      <c r="T163" s="898"/>
      <c r="U163" s="898"/>
      <c r="V163" s="895"/>
      <c r="W163" s="898"/>
      <c r="X163" s="898"/>
      <c r="Y163" s="898"/>
      <c r="Z163" s="898"/>
      <c r="AA163" s="898"/>
      <c r="AB163" s="898"/>
      <c r="AC163" s="898"/>
      <c r="AD163" s="898"/>
      <c r="AE163" s="898"/>
      <c r="AF163" s="898"/>
      <c r="AG163" s="898"/>
      <c r="AH163" s="898"/>
      <c r="AI163" s="898"/>
      <c r="AJ163" s="898"/>
      <c r="AK163" s="898"/>
      <c r="AL163" s="898"/>
      <c r="AM163" s="898"/>
    </row>
    <row r="164" spans="1:39" hidden="1">
      <c r="A164" s="871"/>
      <c r="B164" s="911" t="s">
        <v>59</v>
      </c>
      <c r="C164" s="864" t="s">
        <v>50</v>
      </c>
      <c r="D164" s="403" t="s">
        <v>21</v>
      </c>
      <c r="E164" s="899"/>
      <c r="F164" s="892"/>
      <c r="G164" s="892"/>
      <c r="H164" s="892"/>
      <c r="I164" s="896">
        <v>0.96</v>
      </c>
      <c r="J164" s="896">
        <v>0.88</v>
      </c>
      <c r="K164" s="896">
        <v>0.83</v>
      </c>
      <c r="L164" s="896">
        <v>0.79</v>
      </c>
      <c r="M164" s="896">
        <v>0.76</v>
      </c>
      <c r="N164" s="896">
        <v>0.7</v>
      </c>
      <c r="O164" s="896">
        <v>0.68</v>
      </c>
      <c r="P164" s="896">
        <v>0.67</v>
      </c>
      <c r="Q164" s="896">
        <v>0.66</v>
      </c>
      <c r="R164" s="896">
        <v>0.64</v>
      </c>
      <c r="S164" s="896">
        <v>0.64</v>
      </c>
      <c r="T164" s="896">
        <v>0.63</v>
      </c>
      <c r="U164" s="896">
        <v>0.62</v>
      </c>
      <c r="V164" s="893">
        <v>0.62</v>
      </c>
      <c r="W164" s="896" t="str">
        <f>IF(F92=F164,"〇","✕")</f>
        <v>〇</v>
      </c>
      <c r="X164" s="896" t="str">
        <f t="shared" ref="X164" si="594">IF(G92=G164,"〇","✕")</f>
        <v>〇</v>
      </c>
      <c r="Y164" s="896" t="str">
        <f t="shared" ref="Y164" si="595">IF(H92=H164,"〇","✕")</f>
        <v>〇</v>
      </c>
      <c r="Z164" s="896" t="str">
        <f t="shared" ref="Z164" si="596">IF(I92=I164,"〇","✕")</f>
        <v>〇</v>
      </c>
      <c r="AA164" s="896" t="str">
        <f t="shared" ref="AA164" si="597">IF(J92=J164,"〇","✕")</f>
        <v>〇</v>
      </c>
      <c r="AB164" s="896" t="str">
        <f t="shared" ref="AB164" si="598">IF(K92=K164,"〇","✕")</f>
        <v>〇</v>
      </c>
      <c r="AC164" s="896" t="str">
        <f t="shared" ref="AC164" si="599">IF(L92=L164,"〇","✕")</f>
        <v>〇</v>
      </c>
      <c r="AD164" s="896" t="str">
        <f t="shared" ref="AD164" si="600">IF(M92=M164,"〇","✕")</f>
        <v>〇</v>
      </c>
      <c r="AE164" s="896" t="str">
        <f t="shared" ref="AE164" si="601">IF(N92=N164,"〇","✕")</f>
        <v>〇</v>
      </c>
      <c r="AF164" s="896" t="str">
        <f t="shared" ref="AF164" si="602">IF(O92=O164,"〇","✕")</f>
        <v>〇</v>
      </c>
      <c r="AG164" s="896" t="str">
        <f t="shared" ref="AG164" si="603">IF(P92=P164,"〇","✕")</f>
        <v>〇</v>
      </c>
      <c r="AH164" s="896" t="str">
        <f t="shared" ref="AH164" si="604">IF(Q92=Q164,"〇","✕")</f>
        <v>〇</v>
      </c>
      <c r="AI164" s="896" t="str">
        <f t="shared" ref="AI164" si="605">IF(R92=R164,"〇","✕")</f>
        <v>〇</v>
      </c>
      <c r="AJ164" s="896" t="str">
        <f t="shared" ref="AJ164" si="606">IF(S92=S164,"〇","✕")</f>
        <v>〇</v>
      </c>
      <c r="AK164" s="896" t="str">
        <f t="shared" ref="AK164" si="607">IF(T92=T164,"〇","✕")</f>
        <v>〇</v>
      </c>
      <c r="AL164" s="896" t="str">
        <f t="shared" ref="AL164" si="608">IF(U92=U164,"〇","✕")</f>
        <v>〇</v>
      </c>
      <c r="AM164" s="896" t="str">
        <f t="shared" ref="AM164" si="609">IF(V92=V164,"〇","✕")</f>
        <v>〇</v>
      </c>
    </row>
    <row r="165" spans="1:39" hidden="1">
      <c r="A165" s="871"/>
      <c r="B165" s="912"/>
      <c r="C165" s="865"/>
      <c r="D165" s="405" t="s">
        <v>22</v>
      </c>
      <c r="E165" s="899"/>
      <c r="F165" s="892"/>
      <c r="G165" s="892"/>
      <c r="H165" s="892"/>
      <c r="I165" s="897"/>
      <c r="J165" s="897"/>
      <c r="K165" s="897"/>
      <c r="L165" s="897"/>
      <c r="M165" s="897"/>
      <c r="N165" s="897"/>
      <c r="O165" s="897"/>
      <c r="P165" s="897"/>
      <c r="Q165" s="897"/>
      <c r="R165" s="897"/>
      <c r="S165" s="897"/>
      <c r="T165" s="897"/>
      <c r="U165" s="897"/>
      <c r="V165" s="894"/>
      <c r="W165" s="897"/>
      <c r="X165" s="897"/>
      <c r="Y165" s="897"/>
      <c r="Z165" s="897"/>
      <c r="AA165" s="897"/>
      <c r="AB165" s="897"/>
      <c r="AC165" s="897"/>
      <c r="AD165" s="897"/>
      <c r="AE165" s="897"/>
      <c r="AF165" s="897"/>
      <c r="AG165" s="897"/>
      <c r="AH165" s="897"/>
      <c r="AI165" s="897"/>
      <c r="AJ165" s="897"/>
      <c r="AK165" s="897"/>
      <c r="AL165" s="897"/>
      <c r="AM165" s="897"/>
    </row>
    <row r="166" spans="1:39" hidden="1">
      <c r="A166" s="871"/>
      <c r="B166" s="912"/>
      <c r="C166" s="909" t="s">
        <v>52</v>
      </c>
      <c r="D166" s="405" t="s">
        <v>53</v>
      </c>
      <c r="E166" s="899"/>
      <c r="F166" s="892"/>
      <c r="G166" s="892"/>
      <c r="H166" s="892"/>
      <c r="I166" s="897"/>
      <c r="J166" s="897"/>
      <c r="K166" s="897"/>
      <c r="L166" s="897"/>
      <c r="M166" s="897"/>
      <c r="N166" s="897"/>
      <c r="O166" s="897"/>
      <c r="P166" s="897"/>
      <c r="Q166" s="897"/>
      <c r="R166" s="897"/>
      <c r="S166" s="897"/>
      <c r="T166" s="897"/>
      <c r="U166" s="897"/>
      <c r="V166" s="894"/>
      <c r="W166" s="897"/>
      <c r="X166" s="897"/>
      <c r="Y166" s="897"/>
      <c r="Z166" s="897"/>
      <c r="AA166" s="897"/>
      <c r="AB166" s="897"/>
      <c r="AC166" s="897"/>
      <c r="AD166" s="897"/>
      <c r="AE166" s="897"/>
      <c r="AF166" s="897"/>
      <c r="AG166" s="897"/>
      <c r="AH166" s="897"/>
      <c r="AI166" s="897"/>
      <c r="AJ166" s="897"/>
      <c r="AK166" s="897"/>
      <c r="AL166" s="897"/>
      <c r="AM166" s="897"/>
    </row>
    <row r="167" spans="1:39" hidden="1">
      <c r="A167" s="871"/>
      <c r="B167" s="912"/>
      <c r="C167" s="910"/>
      <c r="D167" s="404" t="s">
        <v>54</v>
      </c>
      <c r="E167" s="899"/>
      <c r="F167" s="892"/>
      <c r="G167" s="892"/>
      <c r="H167" s="892"/>
      <c r="I167" s="898"/>
      <c r="J167" s="898"/>
      <c r="K167" s="898"/>
      <c r="L167" s="898"/>
      <c r="M167" s="898"/>
      <c r="N167" s="898"/>
      <c r="O167" s="898"/>
      <c r="P167" s="898"/>
      <c r="Q167" s="898"/>
      <c r="R167" s="898"/>
      <c r="S167" s="898"/>
      <c r="T167" s="898"/>
      <c r="U167" s="898"/>
      <c r="V167" s="895"/>
      <c r="W167" s="898"/>
      <c r="X167" s="898"/>
      <c r="Y167" s="898"/>
      <c r="Z167" s="898"/>
      <c r="AA167" s="898"/>
      <c r="AB167" s="898"/>
      <c r="AC167" s="898"/>
      <c r="AD167" s="898"/>
      <c r="AE167" s="898"/>
      <c r="AF167" s="898"/>
      <c r="AG167" s="898"/>
      <c r="AH167" s="898"/>
      <c r="AI167" s="898"/>
      <c r="AJ167" s="898"/>
      <c r="AK167" s="898"/>
      <c r="AL167" s="898"/>
      <c r="AM167" s="898"/>
    </row>
    <row r="168" spans="1:39" hidden="1">
      <c r="A168" s="871"/>
      <c r="B168" s="911" t="s">
        <v>61</v>
      </c>
      <c r="C168" s="864" t="s">
        <v>50</v>
      </c>
      <c r="D168" s="403" t="s">
        <v>21</v>
      </c>
      <c r="E168" s="899"/>
      <c r="F168" s="892"/>
      <c r="G168" s="892"/>
      <c r="H168" s="892"/>
      <c r="I168" s="892"/>
      <c r="J168" s="896">
        <v>0.92</v>
      </c>
      <c r="K168" s="896">
        <v>0.86</v>
      </c>
      <c r="L168" s="896">
        <v>0.82</v>
      </c>
      <c r="M168" s="896">
        <v>0.79</v>
      </c>
      <c r="N168" s="896">
        <v>0.73</v>
      </c>
      <c r="O168" s="896">
        <v>0.71</v>
      </c>
      <c r="P168" s="896">
        <v>0.7</v>
      </c>
      <c r="Q168" s="896">
        <v>0.68</v>
      </c>
      <c r="R168" s="896">
        <v>0.67</v>
      </c>
      <c r="S168" s="896">
        <v>0.66</v>
      </c>
      <c r="T168" s="896">
        <v>0.66</v>
      </c>
      <c r="U168" s="896">
        <v>0.65</v>
      </c>
      <c r="V168" s="893">
        <v>0.64</v>
      </c>
      <c r="W168" s="896" t="str">
        <f>IF(F96=F168,"〇","✕")</f>
        <v>〇</v>
      </c>
      <c r="X168" s="896" t="str">
        <f t="shared" ref="X168" si="610">IF(G96=G168,"〇","✕")</f>
        <v>〇</v>
      </c>
      <c r="Y168" s="896" t="str">
        <f t="shared" ref="Y168" si="611">IF(H96=H168,"〇","✕")</f>
        <v>〇</v>
      </c>
      <c r="Z168" s="896" t="str">
        <f t="shared" ref="Z168" si="612">IF(I96=I168,"〇","✕")</f>
        <v>〇</v>
      </c>
      <c r="AA168" s="896" t="str">
        <f t="shared" ref="AA168" si="613">IF(J96=J168,"〇","✕")</f>
        <v>〇</v>
      </c>
      <c r="AB168" s="896" t="str">
        <f t="shared" ref="AB168" si="614">IF(K96=K168,"〇","✕")</f>
        <v>〇</v>
      </c>
      <c r="AC168" s="896" t="str">
        <f t="shared" ref="AC168" si="615">IF(L96=L168,"〇","✕")</f>
        <v>〇</v>
      </c>
      <c r="AD168" s="896" t="str">
        <f t="shared" ref="AD168" si="616">IF(M96=M168,"〇","✕")</f>
        <v>〇</v>
      </c>
      <c r="AE168" s="896" t="str">
        <f t="shared" ref="AE168" si="617">IF(N96=N168,"〇","✕")</f>
        <v>〇</v>
      </c>
      <c r="AF168" s="896" t="str">
        <f t="shared" ref="AF168" si="618">IF(O96=O168,"〇","✕")</f>
        <v>〇</v>
      </c>
      <c r="AG168" s="896" t="str">
        <f t="shared" ref="AG168" si="619">IF(P96=P168,"〇","✕")</f>
        <v>〇</v>
      </c>
      <c r="AH168" s="896" t="str">
        <f t="shared" ref="AH168" si="620">IF(Q96=Q168,"〇","✕")</f>
        <v>〇</v>
      </c>
      <c r="AI168" s="896" t="str">
        <f t="shared" ref="AI168" si="621">IF(R96=R168,"〇","✕")</f>
        <v>〇</v>
      </c>
      <c r="AJ168" s="896" t="str">
        <f t="shared" ref="AJ168" si="622">IF(S96=S168,"〇","✕")</f>
        <v>〇</v>
      </c>
      <c r="AK168" s="896" t="str">
        <f t="shared" ref="AK168" si="623">IF(T96=T168,"〇","✕")</f>
        <v>〇</v>
      </c>
      <c r="AL168" s="896" t="str">
        <f t="shared" ref="AL168" si="624">IF(U96=U168,"〇","✕")</f>
        <v>〇</v>
      </c>
      <c r="AM168" s="896" t="str">
        <f t="shared" ref="AM168" si="625">IF(V96=V168,"〇","✕")</f>
        <v>〇</v>
      </c>
    </row>
    <row r="169" spans="1:39" hidden="1">
      <c r="A169" s="871"/>
      <c r="B169" s="912"/>
      <c r="C169" s="865"/>
      <c r="D169" s="405" t="s">
        <v>22</v>
      </c>
      <c r="E169" s="899"/>
      <c r="F169" s="892"/>
      <c r="G169" s="892"/>
      <c r="H169" s="892"/>
      <c r="I169" s="892"/>
      <c r="J169" s="897"/>
      <c r="K169" s="897"/>
      <c r="L169" s="897"/>
      <c r="M169" s="897"/>
      <c r="N169" s="897"/>
      <c r="O169" s="897"/>
      <c r="P169" s="897"/>
      <c r="Q169" s="897"/>
      <c r="R169" s="897"/>
      <c r="S169" s="897"/>
      <c r="T169" s="897"/>
      <c r="U169" s="897"/>
      <c r="V169" s="894"/>
      <c r="W169" s="897"/>
      <c r="X169" s="897"/>
      <c r="Y169" s="897"/>
      <c r="Z169" s="897"/>
      <c r="AA169" s="897"/>
      <c r="AB169" s="897"/>
      <c r="AC169" s="897"/>
      <c r="AD169" s="897"/>
      <c r="AE169" s="897"/>
      <c r="AF169" s="897"/>
      <c r="AG169" s="897"/>
      <c r="AH169" s="897"/>
      <c r="AI169" s="897"/>
      <c r="AJ169" s="897"/>
      <c r="AK169" s="897"/>
      <c r="AL169" s="897"/>
      <c r="AM169" s="897"/>
    </row>
    <row r="170" spans="1:39" hidden="1">
      <c r="A170" s="871"/>
      <c r="B170" s="912"/>
      <c r="C170" s="909" t="s">
        <v>52</v>
      </c>
      <c r="D170" s="405" t="s">
        <v>53</v>
      </c>
      <c r="E170" s="899"/>
      <c r="F170" s="892"/>
      <c r="G170" s="892"/>
      <c r="H170" s="892"/>
      <c r="I170" s="892"/>
      <c r="J170" s="897"/>
      <c r="K170" s="897"/>
      <c r="L170" s="897"/>
      <c r="M170" s="897"/>
      <c r="N170" s="897"/>
      <c r="O170" s="897"/>
      <c r="P170" s="897"/>
      <c r="Q170" s="897"/>
      <c r="R170" s="897"/>
      <c r="S170" s="897"/>
      <c r="T170" s="897"/>
      <c r="U170" s="897"/>
      <c r="V170" s="894"/>
      <c r="W170" s="897"/>
      <c r="X170" s="897"/>
      <c r="Y170" s="897"/>
      <c r="Z170" s="897"/>
      <c r="AA170" s="897"/>
      <c r="AB170" s="897"/>
      <c r="AC170" s="897"/>
      <c r="AD170" s="897"/>
      <c r="AE170" s="897"/>
      <c r="AF170" s="897"/>
      <c r="AG170" s="897"/>
      <c r="AH170" s="897"/>
      <c r="AI170" s="897"/>
      <c r="AJ170" s="897"/>
      <c r="AK170" s="897"/>
      <c r="AL170" s="897"/>
      <c r="AM170" s="897"/>
    </row>
    <row r="171" spans="1:39" hidden="1">
      <c r="A171" s="871"/>
      <c r="B171" s="912"/>
      <c r="C171" s="910"/>
      <c r="D171" s="404" t="s">
        <v>54</v>
      </c>
      <c r="E171" s="899"/>
      <c r="F171" s="892"/>
      <c r="G171" s="892"/>
      <c r="H171" s="892"/>
      <c r="I171" s="892"/>
      <c r="J171" s="898"/>
      <c r="K171" s="898"/>
      <c r="L171" s="898"/>
      <c r="M171" s="898"/>
      <c r="N171" s="898"/>
      <c r="O171" s="898"/>
      <c r="P171" s="898"/>
      <c r="Q171" s="898"/>
      <c r="R171" s="898"/>
      <c r="S171" s="898"/>
      <c r="T171" s="898"/>
      <c r="U171" s="898"/>
      <c r="V171" s="895"/>
      <c r="W171" s="898"/>
      <c r="X171" s="898"/>
      <c r="Y171" s="898"/>
      <c r="Z171" s="898"/>
      <c r="AA171" s="898"/>
      <c r="AB171" s="898"/>
      <c r="AC171" s="898"/>
      <c r="AD171" s="898"/>
      <c r="AE171" s="898"/>
      <c r="AF171" s="898"/>
      <c r="AG171" s="898"/>
      <c r="AH171" s="898"/>
      <c r="AI171" s="898"/>
      <c r="AJ171" s="898"/>
      <c r="AK171" s="898"/>
      <c r="AL171" s="898"/>
      <c r="AM171" s="898"/>
    </row>
    <row r="172" spans="1:39" hidden="1">
      <c r="A172" s="871"/>
      <c r="B172" s="913" t="s">
        <v>63</v>
      </c>
      <c r="C172" s="864" t="s">
        <v>50</v>
      </c>
      <c r="D172" s="403" t="s">
        <v>21</v>
      </c>
      <c r="E172" s="899"/>
      <c r="F172" s="892"/>
      <c r="G172" s="892"/>
      <c r="H172" s="892"/>
      <c r="I172" s="892"/>
      <c r="J172" s="892"/>
      <c r="K172" s="896">
        <v>0.94</v>
      </c>
      <c r="L172" s="896">
        <v>0.89</v>
      </c>
      <c r="M172" s="896">
        <v>0.86</v>
      </c>
      <c r="N172" s="896">
        <v>0.79</v>
      </c>
      <c r="O172" s="896">
        <v>0.77</v>
      </c>
      <c r="P172" s="896">
        <v>0.76</v>
      </c>
      <c r="Q172" s="896">
        <v>0.74</v>
      </c>
      <c r="R172" s="896">
        <v>0.73</v>
      </c>
      <c r="S172" s="896">
        <v>0.72</v>
      </c>
      <c r="T172" s="896">
        <v>0.71</v>
      </c>
      <c r="U172" s="896">
        <v>0.71</v>
      </c>
      <c r="V172" s="893">
        <v>0.7</v>
      </c>
      <c r="W172" s="896" t="str">
        <f>IF(F100=F172,"〇","✕")</f>
        <v>〇</v>
      </c>
      <c r="X172" s="896" t="str">
        <f t="shared" ref="X172" si="626">IF(G100=G172,"〇","✕")</f>
        <v>〇</v>
      </c>
      <c r="Y172" s="896" t="str">
        <f t="shared" ref="Y172" si="627">IF(H100=H172,"〇","✕")</f>
        <v>〇</v>
      </c>
      <c r="Z172" s="896" t="str">
        <f t="shared" ref="Z172" si="628">IF(I100=I172,"〇","✕")</f>
        <v>〇</v>
      </c>
      <c r="AA172" s="896" t="str">
        <f t="shared" ref="AA172" si="629">IF(J100=J172,"〇","✕")</f>
        <v>〇</v>
      </c>
      <c r="AB172" s="896" t="str">
        <f t="shared" ref="AB172" si="630">IF(K100=K172,"〇","✕")</f>
        <v>〇</v>
      </c>
      <c r="AC172" s="896" t="str">
        <f t="shared" ref="AC172" si="631">IF(L100=L172,"〇","✕")</f>
        <v>〇</v>
      </c>
      <c r="AD172" s="896" t="str">
        <f t="shared" ref="AD172" si="632">IF(M100=M172,"〇","✕")</f>
        <v>〇</v>
      </c>
      <c r="AE172" s="896" t="str">
        <f t="shared" ref="AE172" si="633">IF(N100=N172,"〇","✕")</f>
        <v>〇</v>
      </c>
      <c r="AF172" s="896" t="str">
        <f t="shared" ref="AF172" si="634">IF(O100=O172,"〇","✕")</f>
        <v>〇</v>
      </c>
      <c r="AG172" s="896" t="str">
        <f t="shared" ref="AG172" si="635">IF(P100=P172,"〇","✕")</f>
        <v>〇</v>
      </c>
      <c r="AH172" s="896" t="str">
        <f t="shared" ref="AH172" si="636">IF(Q100=Q172,"〇","✕")</f>
        <v>〇</v>
      </c>
      <c r="AI172" s="896" t="str">
        <f t="shared" ref="AI172" si="637">IF(R100=R172,"〇","✕")</f>
        <v>〇</v>
      </c>
      <c r="AJ172" s="896" t="str">
        <f t="shared" ref="AJ172" si="638">IF(S100=S172,"〇","✕")</f>
        <v>〇</v>
      </c>
      <c r="AK172" s="896" t="str">
        <f t="shared" ref="AK172" si="639">IF(T100=T172,"〇","✕")</f>
        <v>〇</v>
      </c>
      <c r="AL172" s="896" t="str">
        <f t="shared" ref="AL172" si="640">IF(U100=U172,"〇","✕")</f>
        <v>〇</v>
      </c>
      <c r="AM172" s="896" t="str">
        <f t="shared" ref="AM172" si="641">IF(V100=V172,"〇","✕")</f>
        <v>〇</v>
      </c>
    </row>
    <row r="173" spans="1:39" hidden="1">
      <c r="A173" s="871"/>
      <c r="B173" s="912"/>
      <c r="C173" s="865"/>
      <c r="D173" s="405" t="s">
        <v>22</v>
      </c>
      <c r="E173" s="899"/>
      <c r="F173" s="892"/>
      <c r="G173" s="892"/>
      <c r="H173" s="892"/>
      <c r="I173" s="892"/>
      <c r="J173" s="892"/>
      <c r="K173" s="897"/>
      <c r="L173" s="897"/>
      <c r="M173" s="897"/>
      <c r="N173" s="897"/>
      <c r="O173" s="897"/>
      <c r="P173" s="897"/>
      <c r="Q173" s="897"/>
      <c r="R173" s="897"/>
      <c r="S173" s="897"/>
      <c r="T173" s="897"/>
      <c r="U173" s="897"/>
      <c r="V173" s="894"/>
      <c r="W173" s="897"/>
      <c r="X173" s="897"/>
      <c r="Y173" s="897"/>
      <c r="Z173" s="897"/>
      <c r="AA173" s="897"/>
      <c r="AB173" s="897"/>
      <c r="AC173" s="897"/>
      <c r="AD173" s="897"/>
      <c r="AE173" s="897"/>
      <c r="AF173" s="897"/>
      <c r="AG173" s="897"/>
      <c r="AH173" s="897"/>
      <c r="AI173" s="897"/>
      <c r="AJ173" s="897"/>
      <c r="AK173" s="897"/>
      <c r="AL173" s="897"/>
      <c r="AM173" s="897"/>
    </row>
    <row r="174" spans="1:39" hidden="1">
      <c r="A174" s="871"/>
      <c r="B174" s="912"/>
      <c r="C174" s="909" t="s">
        <v>52</v>
      </c>
      <c r="D174" s="405" t="s">
        <v>53</v>
      </c>
      <c r="E174" s="899"/>
      <c r="F174" s="892"/>
      <c r="G174" s="892"/>
      <c r="H174" s="892"/>
      <c r="I174" s="892"/>
      <c r="J174" s="892"/>
      <c r="K174" s="897"/>
      <c r="L174" s="897"/>
      <c r="M174" s="897"/>
      <c r="N174" s="897"/>
      <c r="O174" s="897"/>
      <c r="P174" s="897"/>
      <c r="Q174" s="897"/>
      <c r="R174" s="897"/>
      <c r="S174" s="897"/>
      <c r="T174" s="897"/>
      <c r="U174" s="897"/>
      <c r="V174" s="894"/>
      <c r="W174" s="897"/>
      <c r="X174" s="897"/>
      <c r="Y174" s="897"/>
      <c r="Z174" s="897"/>
      <c r="AA174" s="897"/>
      <c r="AB174" s="897"/>
      <c r="AC174" s="897"/>
      <c r="AD174" s="897"/>
      <c r="AE174" s="897"/>
      <c r="AF174" s="897"/>
      <c r="AG174" s="897"/>
      <c r="AH174" s="897"/>
      <c r="AI174" s="897"/>
      <c r="AJ174" s="897"/>
      <c r="AK174" s="897"/>
      <c r="AL174" s="897"/>
      <c r="AM174" s="897"/>
    </row>
    <row r="175" spans="1:39" hidden="1">
      <c r="A175" s="871"/>
      <c r="B175" s="912"/>
      <c r="C175" s="910"/>
      <c r="D175" s="404" t="s">
        <v>54</v>
      </c>
      <c r="E175" s="899"/>
      <c r="F175" s="892"/>
      <c r="G175" s="892"/>
      <c r="H175" s="892"/>
      <c r="I175" s="892"/>
      <c r="J175" s="892"/>
      <c r="K175" s="898"/>
      <c r="L175" s="898"/>
      <c r="M175" s="898"/>
      <c r="N175" s="898"/>
      <c r="O175" s="898"/>
      <c r="P175" s="898"/>
      <c r="Q175" s="898"/>
      <c r="R175" s="898"/>
      <c r="S175" s="898"/>
      <c r="T175" s="898"/>
      <c r="U175" s="898"/>
      <c r="V175" s="895"/>
      <c r="W175" s="898"/>
      <c r="X175" s="898"/>
      <c r="Y175" s="898"/>
      <c r="Z175" s="898"/>
      <c r="AA175" s="898"/>
      <c r="AB175" s="898"/>
      <c r="AC175" s="898"/>
      <c r="AD175" s="898"/>
      <c r="AE175" s="898"/>
      <c r="AF175" s="898"/>
      <c r="AG175" s="898"/>
      <c r="AH175" s="898"/>
      <c r="AI175" s="898"/>
      <c r="AJ175" s="898"/>
      <c r="AK175" s="898"/>
      <c r="AL175" s="898"/>
      <c r="AM175" s="898"/>
    </row>
    <row r="176" spans="1:39" hidden="1">
      <c r="A176" s="871"/>
      <c r="B176" s="913" t="s">
        <v>65</v>
      </c>
      <c r="C176" s="864" t="s">
        <v>50</v>
      </c>
      <c r="D176" s="403" t="s">
        <v>21</v>
      </c>
      <c r="E176" s="899"/>
      <c r="F176" s="892"/>
      <c r="G176" s="892"/>
      <c r="H176" s="892"/>
      <c r="I176" s="892"/>
      <c r="J176" s="892"/>
      <c r="K176" s="892"/>
      <c r="L176" s="896">
        <v>0.95</v>
      </c>
      <c r="M176" s="896">
        <v>0.91</v>
      </c>
      <c r="N176" s="896">
        <v>0.84</v>
      </c>
      <c r="O176" s="896">
        <v>0.82</v>
      </c>
      <c r="P176" s="896">
        <v>0.81</v>
      </c>
      <c r="Q176" s="896">
        <v>0.79</v>
      </c>
      <c r="R176" s="896">
        <v>0.77</v>
      </c>
      <c r="S176" s="896">
        <v>0.77</v>
      </c>
      <c r="T176" s="896">
        <v>0.76</v>
      </c>
      <c r="U176" s="896">
        <v>0.75</v>
      </c>
      <c r="V176" s="893">
        <v>0.74</v>
      </c>
      <c r="W176" s="896" t="str">
        <f>IF(F104=F176,"〇","✕")</f>
        <v>〇</v>
      </c>
      <c r="X176" s="896" t="str">
        <f t="shared" ref="X176" si="642">IF(G104=G176,"〇","✕")</f>
        <v>〇</v>
      </c>
      <c r="Y176" s="896" t="str">
        <f t="shared" ref="Y176" si="643">IF(H104=H176,"〇","✕")</f>
        <v>〇</v>
      </c>
      <c r="Z176" s="896" t="str">
        <f t="shared" ref="Z176" si="644">IF(I104=I176,"〇","✕")</f>
        <v>〇</v>
      </c>
      <c r="AA176" s="896" t="str">
        <f t="shared" ref="AA176" si="645">IF(J104=J176,"〇","✕")</f>
        <v>〇</v>
      </c>
      <c r="AB176" s="896" t="str">
        <f t="shared" ref="AB176" si="646">IF(K104=K176,"〇","✕")</f>
        <v>〇</v>
      </c>
      <c r="AC176" s="896" t="str">
        <f t="shared" ref="AC176" si="647">IF(L104=L176,"〇","✕")</f>
        <v>〇</v>
      </c>
      <c r="AD176" s="896" t="str">
        <f t="shared" ref="AD176" si="648">IF(M104=M176,"〇","✕")</f>
        <v>〇</v>
      </c>
      <c r="AE176" s="896" t="str">
        <f t="shared" ref="AE176" si="649">IF(N104=N176,"〇","✕")</f>
        <v>〇</v>
      </c>
      <c r="AF176" s="896" t="str">
        <f t="shared" ref="AF176" si="650">IF(O104=O176,"〇","✕")</f>
        <v>〇</v>
      </c>
      <c r="AG176" s="896" t="str">
        <f t="shared" ref="AG176" si="651">IF(P104=P176,"〇","✕")</f>
        <v>〇</v>
      </c>
      <c r="AH176" s="896" t="str">
        <f t="shared" ref="AH176" si="652">IF(Q104=Q176,"〇","✕")</f>
        <v>〇</v>
      </c>
      <c r="AI176" s="896" t="str">
        <f t="shared" ref="AI176" si="653">IF(R104=R176,"〇","✕")</f>
        <v>〇</v>
      </c>
      <c r="AJ176" s="896" t="str">
        <f t="shared" ref="AJ176" si="654">IF(S104=S176,"〇","✕")</f>
        <v>〇</v>
      </c>
      <c r="AK176" s="896" t="str">
        <f t="shared" ref="AK176" si="655">IF(T104=T176,"〇","✕")</f>
        <v>〇</v>
      </c>
      <c r="AL176" s="896" t="str">
        <f t="shared" ref="AL176" si="656">IF(U104=U176,"〇","✕")</f>
        <v>〇</v>
      </c>
      <c r="AM176" s="896" t="str">
        <f t="shared" ref="AM176" si="657">IF(V104=V176,"〇","✕")</f>
        <v>〇</v>
      </c>
    </row>
    <row r="177" spans="1:39" hidden="1">
      <c r="A177" s="871"/>
      <c r="B177" s="912"/>
      <c r="C177" s="865"/>
      <c r="D177" s="405" t="s">
        <v>22</v>
      </c>
      <c r="E177" s="899"/>
      <c r="F177" s="892"/>
      <c r="G177" s="892"/>
      <c r="H177" s="892"/>
      <c r="I177" s="892"/>
      <c r="J177" s="892"/>
      <c r="K177" s="892"/>
      <c r="L177" s="897"/>
      <c r="M177" s="897"/>
      <c r="N177" s="897"/>
      <c r="O177" s="897"/>
      <c r="P177" s="897"/>
      <c r="Q177" s="897"/>
      <c r="R177" s="897"/>
      <c r="S177" s="897"/>
      <c r="T177" s="897"/>
      <c r="U177" s="897"/>
      <c r="V177" s="894"/>
      <c r="W177" s="897"/>
      <c r="X177" s="897"/>
      <c r="Y177" s="897"/>
      <c r="Z177" s="897"/>
      <c r="AA177" s="897"/>
      <c r="AB177" s="897"/>
      <c r="AC177" s="897"/>
      <c r="AD177" s="897"/>
      <c r="AE177" s="897"/>
      <c r="AF177" s="897"/>
      <c r="AG177" s="897"/>
      <c r="AH177" s="897"/>
      <c r="AI177" s="897"/>
      <c r="AJ177" s="897"/>
      <c r="AK177" s="897"/>
      <c r="AL177" s="897"/>
      <c r="AM177" s="897"/>
    </row>
    <row r="178" spans="1:39" hidden="1">
      <c r="A178" s="871"/>
      <c r="B178" s="912"/>
      <c r="C178" s="909" t="s">
        <v>52</v>
      </c>
      <c r="D178" s="405" t="s">
        <v>53</v>
      </c>
      <c r="E178" s="899"/>
      <c r="F178" s="892"/>
      <c r="G178" s="892"/>
      <c r="H178" s="892"/>
      <c r="I178" s="892"/>
      <c r="J178" s="892"/>
      <c r="K178" s="892"/>
      <c r="L178" s="897"/>
      <c r="M178" s="897"/>
      <c r="N178" s="897"/>
      <c r="O178" s="897"/>
      <c r="P178" s="897"/>
      <c r="Q178" s="897"/>
      <c r="R178" s="897"/>
      <c r="S178" s="897"/>
      <c r="T178" s="897"/>
      <c r="U178" s="897"/>
      <c r="V178" s="894"/>
      <c r="W178" s="897"/>
      <c r="X178" s="897"/>
      <c r="Y178" s="897"/>
      <c r="Z178" s="897"/>
      <c r="AA178" s="897"/>
      <c r="AB178" s="897"/>
      <c r="AC178" s="897"/>
      <c r="AD178" s="897"/>
      <c r="AE178" s="897"/>
      <c r="AF178" s="897"/>
      <c r="AG178" s="897"/>
      <c r="AH178" s="897"/>
      <c r="AI178" s="897"/>
      <c r="AJ178" s="897"/>
      <c r="AK178" s="897"/>
      <c r="AL178" s="897"/>
      <c r="AM178" s="897"/>
    </row>
    <row r="179" spans="1:39" hidden="1">
      <c r="A179" s="871"/>
      <c r="B179" s="912"/>
      <c r="C179" s="910"/>
      <c r="D179" s="404" t="s">
        <v>54</v>
      </c>
      <c r="E179" s="899"/>
      <c r="F179" s="892"/>
      <c r="G179" s="892"/>
      <c r="H179" s="892"/>
      <c r="I179" s="892"/>
      <c r="J179" s="892"/>
      <c r="K179" s="892"/>
      <c r="L179" s="898"/>
      <c r="M179" s="898"/>
      <c r="N179" s="898"/>
      <c r="O179" s="898"/>
      <c r="P179" s="898"/>
      <c r="Q179" s="898"/>
      <c r="R179" s="898"/>
      <c r="S179" s="898"/>
      <c r="T179" s="898"/>
      <c r="U179" s="898"/>
      <c r="V179" s="895"/>
      <c r="W179" s="898"/>
      <c r="X179" s="898"/>
      <c r="Y179" s="898"/>
      <c r="Z179" s="898"/>
      <c r="AA179" s="898"/>
      <c r="AB179" s="898"/>
      <c r="AC179" s="898"/>
      <c r="AD179" s="898"/>
      <c r="AE179" s="898"/>
      <c r="AF179" s="898"/>
      <c r="AG179" s="898"/>
      <c r="AH179" s="898"/>
      <c r="AI179" s="898"/>
      <c r="AJ179" s="898"/>
      <c r="AK179" s="898"/>
      <c r="AL179" s="898"/>
      <c r="AM179" s="898"/>
    </row>
    <row r="180" spans="1:39" hidden="1">
      <c r="A180" s="871"/>
      <c r="B180" s="911" t="s">
        <v>67</v>
      </c>
      <c r="C180" s="864" t="s">
        <v>50</v>
      </c>
      <c r="D180" s="403" t="s">
        <v>21</v>
      </c>
      <c r="E180" s="899"/>
      <c r="F180" s="892"/>
      <c r="G180" s="892"/>
      <c r="H180" s="892"/>
      <c r="I180" s="892"/>
      <c r="J180" s="892"/>
      <c r="K180" s="892"/>
      <c r="L180" s="892"/>
      <c r="M180" s="896">
        <v>0.96</v>
      </c>
      <c r="N180" s="896">
        <v>0.88</v>
      </c>
      <c r="O180" s="896">
        <v>0.87</v>
      </c>
      <c r="P180" s="896">
        <v>0.85</v>
      </c>
      <c r="Q180" s="896">
        <v>0.83</v>
      </c>
      <c r="R180" s="896">
        <v>0.81</v>
      </c>
      <c r="S180" s="896">
        <v>0.81</v>
      </c>
      <c r="T180" s="896">
        <v>0.8</v>
      </c>
      <c r="U180" s="896">
        <v>0.79</v>
      </c>
      <c r="V180" s="893">
        <v>0.78</v>
      </c>
      <c r="W180" s="896" t="str">
        <f>IF(F108=F180,"〇","✕")</f>
        <v>〇</v>
      </c>
      <c r="X180" s="896" t="str">
        <f t="shared" ref="X180" si="658">IF(G108=G180,"〇","✕")</f>
        <v>〇</v>
      </c>
      <c r="Y180" s="896" t="str">
        <f t="shared" ref="Y180" si="659">IF(H108=H180,"〇","✕")</f>
        <v>〇</v>
      </c>
      <c r="Z180" s="896" t="str">
        <f t="shared" ref="Z180" si="660">IF(I108=I180,"〇","✕")</f>
        <v>〇</v>
      </c>
      <c r="AA180" s="896" t="str">
        <f t="shared" ref="AA180" si="661">IF(J108=J180,"〇","✕")</f>
        <v>〇</v>
      </c>
      <c r="AB180" s="896" t="str">
        <f t="shared" ref="AB180" si="662">IF(K108=K180,"〇","✕")</f>
        <v>〇</v>
      </c>
      <c r="AC180" s="896" t="str">
        <f t="shared" ref="AC180" si="663">IF(L108=L180,"〇","✕")</f>
        <v>〇</v>
      </c>
      <c r="AD180" s="896" t="str">
        <f t="shared" ref="AD180" si="664">IF(M108=M180,"〇","✕")</f>
        <v>〇</v>
      </c>
      <c r="AE180" s="896" t="str">
        <f t="shared" ref="AE180" si="665">IF(N108=N180,"〇","✕")</f>
        <v>〇</v>
      </c>
      <c r="AF180" s="896" t="str">
        <f t="shared" ref="AF180" si="666">IF(O108=O180,"〇","✕")</f>
        <v>〇</v>
      </c>
      <c r="AG180" s="896" t="str">
        <f t="shared" ref="AG180" si="667">IF(P108=P180,"〇","✕")</f>
        <v>〇</v>
      </c>
      <c r="AH180" s="896" t="str">
        <f t="shared" ref="AH180" si="668">IF(Q108=Q180,"〇","✕")</f>
        <v>〇</v>
      </c>
      <c r="AI180" s="896" t="str">
        <f t="shared" ref="AI180" si="669">IF(R108=R180,"〇","✕")</f>
        <v>〇</v>
      </c>
      <c r="AJ180" s="896" t="str">
        <f t="shared" ref="AJ180" si="670">IF(S108=S180,"〇","✕")</f>
        <v>〇</v>
      </c>
      <c r="AK180" s="896" t="str">
        <f t="shared" ref="AK180" si="671">IF(T108=T180,"〇","✕")</f>
        <v>〇</v>
      </c>
      <c r="AL180" s="896" t="str">
        <f t="shared" ref="AL180" si="672">IF(U108=U180,"〇","✕")</f>
        <v>〇</v>
      </c>
      <c r="AM180" s="896" t="str">
        <f t="shared" ref="AM180" si="673">IF(V108=V180,"〇","✕")</f>
        <v>〇</v>
      </c>
    </row>
    <row r="181" spans="1:39" hidden="1">
      <c r="A181" s="871"/>
      <c r="B181" s="912"/>
      <c r="C181" s="865"/>
      <c r="D181" s="405" t="s">
        <v>22</v>
      </c>
      <c r="E181" s="899"/>
      <c r="F181" s="892"/>
      <c r="G181" s="892"/>
      <c r="H181" s="892"/>
      <c r="I181" s="892"/>
      <c r="J181" s="892"/>
      <c r="K181" s="892"/>
      <c r="L181" s="892"/>
      <c r="M181" s="897"/>
      <c r="N181" s="897"/>
      <c r="O181" s="897"/>
      <c r="P181" s="897"/>
      <c r="Q181" s="897"/>
      <c r="R181" s="897"/>
      <c r="S181" s="897"/>
      <c r="T181" s="897"/>
      <c r="U181" s="897"/>
      <c r="V181" s="894"/>
      <c r="W181" s="897"/>
      <c r="X181" s="897"/>
      <c r="Y181" s="897"/>
      <c r="Z181" s="897"/>
      <c r="AA181" s="897"/>
      <c r="AB181" s="897"/>
      <c r="AC181" s="897"/>
      <c r="AD181" s="897"/>
      <c r="AE181" s="897"/>
      <c r="AF181" s="897"/>
      <c r="AG181" s="897"/>
      <c r="AH181" s="897"/>
      <c r="AI181" s="897"/>
      <c r="AJ181" s="897"/>
      <c r="AK181" s="897"/>
      <c r="AL181" s="897"/>
      <c r="AM181" s="897"/>
    </row>
    <row r="182" spans="1:39" hidden="1">
      <c r="A182" s="871"/>
      <c r="B182" s="912"/>
      <c r="C182" s="909" t="s">
        <v>52</v>
      </c>
      <c r="D182" s="405" t="s">
        <v>53</v>
      </c>
      <c r="E182" s="899"/>
      <c r="F182" s="892"/>
      <c r="G182" s="892"/>
      <c r="H182" s="892"/>
      <c r="I182" s="892"/>
      <c r="J182" s="892"/>
      <c r="K182" s="892"/>
      <c r="L182" s="892"/>
      <c r="M182" s="897"/>
      <c r="N182" s="897"/>
      <c r="O182" s="897"/>
      <c r="P182" s="897"/>
      <c r="Q182" s="897"/>
      <c r="R182" s="897"/>
      <c r="S182" s="897"/>
      <c r="T182" s="897"/>
      <c r="U182" s="897"/>
      <c r="V182" s="894"/>
      <c r="W182" s="897"/>
      <c r="X182" s="897"/>
      <c r="Y182" s="897"/>
      <c r="Z182" s="897"/>
      <c r="AA182" s="897"/>
      <c r="AB182" s="897"/>
      <c r="AC182" s="897"/>
      <c r="AD182" s="897"/>
      <c r="AE182" s="897"/>
      <c r="AF182" s="897"/>
      <c r="AG182" s="897"/>
      <c r="AH182" s="897"/>
      <c r="AI182" s="897"/>
      <c r="AJ182" s="897"/>
      <c r="AK182" s="897"/>
      <c r="AL182" s="897"/>
      <c r="AM182" s="897"/>
    </row>
    <row r="183" spans="1:39" hidden="1">
      <c r="A183" s="871"/>
      <c r="B183" s="912"/>
      <c r="C183" s="910"/>
      <c r="D183" s="404" t="s">
        <v>54</v>
      </c>
      <c r="E183" s="899"/>
      <c r="F183" s="892"/>
      <c r="G183" s="892"/>
      <c r="H183" s="892"/>
      <c r="I183" s="892"/>
      <c r="J183" s="892"/>
      <c r="K183" s="892"/>
      <c r="L183" s="892"/>
      <c r="M183" s="898"/>
      <c r="N183" s="898"/>
      <c r="O183" s="898"/>
      <c r="P183" s="898"/>
      <c r="Q183" s="898"/>
      <c r="R183" s="898"/>
      <c r="S183" s="898"/>
      <c r="T183" s="898"/>
      <c r="U183" s="898"/>
      <c r="V183" s="895"/>
      <c r="W183" s="898"/>
      <c r="X183" s="898"/>
      <c r="Y183" s="898"/>
      <c r="Z183" s="898"/>
      <c r="AA183" s="898"/>
      <c r="AB183" s="898"/>
      <c r="AC183" s="898"/>
      <c r="AD183" s="898"/>
      <c r="AE183" s="898"/>
      <c r="AF183" s="898"/>
      <c r="AG183" s="898"/>
      <c r="AH183" s="898"/>
      <c r="AI183" s="898"/>
      <c r="AJ183" s="898"/>
      <c r="AK183" s="898"/>
      <c r="AL183" s="898"/>
      <c r="AM183" s="898"/>
    </row>
    <row r="184" spans="1:39" hidden="1">
      <c r="A184" s="871"/>
      <c r="B184" s="911" t="s">
        <v>69</v>
      </c>
      <c r="C184" s="864" t="s">
        <v>50</v>
      </c>
      <c r="D184" s="403" t="s">
        <v>21</v>
      </c>
      <c r="E184" s="899"/>
      <c r="F184" s="892"/>
      <c r="G184" s="892"/>
      <c r="H184" s="892"/>
      <c r="I184" s="892"/>
      <c r="J184" s="892"/>
      <c r="K184" s="892"/>
      <c r="L184" s="892"/>
      <c r="M184" s="892"/>
      <c r="N184" s="896">
        <v>0.92</v>
      </c>
      <c r="O184" s="896">
        <v>0.9</v>
      </c>
      <c r="P184" s="896">
        <v>0.88</v>
      </c>
      <c r="Q184" s="896">
        <v>0.87</v>
      </c>
      <c r="R184" s="896">
        <v>0.85</v>
      </c>
      <c r="S184" s="896">
        <v>0.84</v>
      </c>
      <c r="T184" s="896">
        <v>0.83</v>
      </c>
      <c r="U184" s="896">
        <v>0.82</v>
      </c>
      <c r="V184" s="893">
        <v>0.82</v>
      </c>
      <c r="W184" s="896" t="str">
        <f>IF(F112=F184,"〇","✕")</f>
        <v>〇</v>
      </c>
      <c r="X184" s="896" t="str">
        <f t="shared" ref="X184" si="674">IF(G112=G184,"〇","✕")</f>
        <v>〇</v>
      </c>
      <c r="Y184" s="896" t="str">
        <f t="shared" ref="Y184" si="675">IF(H112=H184,"〇","✕")</f>
        <v>〇</v>
      </c>
      <c r="Z184" s="896" t="str">
        <f t="shared" ref="Z184" si="676">IF(I112=I184,"〇","✕")</f>
        <v>〇</v>
      </c>
      <c r="AA184" s="896" t="str">
        <f t="shared" ref="AA184" si="677">IF(J112=J184,"〇","✕")</f>
        <v>〇</v>
      </c>
      <c r="AB184" s="896" t="str">
        <f t="shared" ref="AB184" si="678">IF(K112=K184,"〇","✕")</f>
        <v>〇</v>
      </c>
      <c r="AC184" s="896" t="str">
        <f t="shared" ref="AC184" si="679">IF(L112=L184,"〇","✕")</f>
        <v>〇</v>
      </c>
      <c r="AD184" s="896" t="str">
        <f t="shared" ref="AD184" si="680">IF(M112=M184,"〇","✕")</f>
        <v>〇</v>
      </c>
      <c r="AE184" s="896" t="str">
        <f t="shared" ref="AE184" si="681">IF(N112=N184,"〇","✕")</f>
        <v>〇</v>
      </c>
      <c r="AF184" s="896" t="str">
        <f t="shared" ref="AF184" si="682">IF(O112=O184,"〇","✕")</f>
        <v>〇</v>
      </c>
      <c r="AG184" s="896" t="str">
        <f t="shared" ref="AG184" si="683">IF(P112=P184,"〇","✕")</f>
        <v>〇</v>
      </c>
      <c r="AH184" s="896" t="str">
        <f t="shared" ref="AH184" si="684">IF(Q112=Q184,"〇","✕")</f>
        <v>〇</v>
      </c>
      <c r="AI184" s="896" t="str">
        <f t="shared" ref="AI184" si="685">IF(R112=R184,"〇","✕")</f>
        <v>〇</v>
      </c>
      <c r="AJ184" s="896" t="str">
        <f t="shared" ref="AJ184" si="686">IF(S112=S184,"〇","✕")</f>
        <v>〇</v>
      </c>
      <c r="AK184" s="896" t="str">
        <f t="shared" ref="AK184" si="687">IF(T112=T184,"〇","✕")</f>
        <v>〇</v>
      </c>
      <c r="AL184" s="896" t="str">
        <f t="shared" ref="AL184" si="688">IF(U112=U184,"〇","✕")</f>
        <v>〇</v>
      </c>
      <c r="AM184" s="896" t="str">
        <f t="shared" ref="AM184" si="689">IF(V112=V184,"〇","✕")</f>
        <v>〇</v>
      </c>
    </row>
    <row r="185" spans="1:39" hidden="1">
      <c r="A185" s="871"/>
      <c r="B185" s="912"/>
      <c r="C185" s="865"/>
      <c r="D185" s="405" t="s">
        <v>22</v>
      </c>
      <c r="E185" s="899"/>
      <c r="F185" s="892"/>
      <c r="G185" s="892"/>
      <c r="H185" s="892"/>
      <c r="I185" s="892"/>
      <c r="J185" s="892"/>
      <c r="K185" s="892"/>
      <c r="L185" s="892"/>
      <c r="M185" s="892"/>
      <c r="N185" s="897"/>
      <c r="O185" s="897"/>
      <c r="P185" s="897"/>
      <c r="Q185" s="897"/>
      <c r="R185" s="897"/>
      <c r="S185" s="897"/>
      <c r="T185" s="897"/>
      <c r="U185" s="897"/>
      <c r="V185" s="894"/>
      <c r="W185" s="897"/>
      <c r="X185" s="897"/>
      <c r="Y185" s="897"/>
      <c r="Z185" s="897"/>
      <c r="AA185" s="897"/>
      <c r="AB185" s="897"/>
      <c r="AC185" s="897"/>
      <c r="AD185" s="897"/>
      <c r="AE185" s="897"/>
      <c r="AF185" s="897"/>
      <c r="AG185" s="897"/>
      <c r="AH185" s="897"/>
      <c r="AI185" s="897"/>
      <c r="AJ185" s="897"/>
      <c r="AK185" s="897"/>
      <c r="AL185" s="897"/>
      <c r="AM185" s="897"/>
    </row>
    <row r="186" spans="1:39" hidden="1">
      <c r="A186" s="871"/>
      <c r="B186" s="912"/>
      <c r="C186" s="909" t="s">
        <v>52</v>
      </c>
      <c r="D186" s="405" t="s">
        <v>53</v>
      </c>
      <c r="E186" s="899"/>
      <c r="F186" s="892"/>
      <c r="G186" s="892"/>
      <c r="H186" s="892"/>
      <c r="I186" s="892"/>
      <c r="J186" s="892"/>
      <c r="K186" s="892"/>
      <c r="L186" s="892"/>
      <c r="M186" s="892"/>
      <c r="N186" s="897"/>
      <c r="O186" s="897"/>
      <c r="P186" s="897"/>
      <c r="Q186" s="897"/>
      <c r="R186" s="897"/>
      <c r="S186" s="897"/>
      <c r="T186" s="897"/>
      <c r="U186" s="897"/>
      <c r="V186" s="894"/>
      <c r="W186" s="897"/>
      <c r="X186" s="897"/>
      <c r="Y186" s="897"/>
      <c r="Z186" s="897"/>
      <c r="AA186" s="897"/>
      <c r="AB186" s="897"/>
      <c r="AC186" s="897"/>
      <c r="AD186" s="897"/>
      <c r="AE186" s="897"/>
      <c r="AF186" s="897"/>
      <c r="AG186" s="897"/>
      <c r="AH186" s="897"/>
      <c r="AI186" s="897"/>
      <c r="AJ186" s="897"/>
      <c r="AK186" s="897"/>
      <c r="AL186" s="897"/>
      <c r="AM186" s="897"/>
    </row>
    <row r="187" spans="1:39" hidden="1">
      <c r="A187" s="871"/>
      <c r="B187" s="912"/>
      <c r="C187" s="910"/>
      <c r="D187" s="404" t="s">
        <v>54</v>
      </c>
      <c r="E187" s="899"/>
      <c r="F187" s="892"/>
      <c r="G187" s="892"/>
      <c r="H187" s="892"/>
      <c r="I187" s="892"/>
      <c r="J187" s="892"/>
      <c r="K187" s="892"/>
      <c r="L187" s="892"/>
      <c r="M187" s="892"/>
      <c r="N187" s="898"/>
      <c r="O187" s="898"/>
      <c r="P187" s="898"/>
      <c r="Q187" s="898"/>
      <c r="R187" s="898"/>
      <c r="S187" s="898"/>
      <c r="T187" s="898"/>
      <c r="U187" s="898"/>
      <c r="V187" s="895"/>
      <c r="W187" s="898"/>
      <c r="X187" s="898"/>
      <c r="Y187" s="898"/>
      <c r="Z187" s="898"/>
      <c r="AA187" s="898"/>
      <c r="AB187" s="898"/>
      <c r="AC187" s="898"/>
      <c r="AD187" s="898"/>
      <c r="AE187" s="898"/>
      <c r="AF187" s="898"/>
      <c r="AG187" s="898"/>
      <c r="AH187" s="898"/>
      <c r="AI187" s="898"/>
      <c r="AJ187" s="898"/>
      <c r="AK187" s="898"/>
      <c r="AL187" s="898"/>
      <c r="AM187" s="898"/>
    </row>
    <row r="188" spans="1:39" hidden="1">
      <c r="A188" s="871"/>
      <c r="B188" s="911" t="s">
        <v>71</v>
      </c>
      <c r="C188" s="864" t="s">
        <v>50</v>
      </c>
      <c r="D188" s="403" t="s">
        <v>21</v>
      </c>
      <c r="E188" s="899"/>
      <c r="F188" s="892"/>
      <c r="G188" s="892"/>
      <c r="H188" s="892"/>
      <c r="I188" s="892"/>
      <c r="J188" s="892"/>
      <c r="K188" s="892"/>
      <c r="L188" s="892"/>
      <c r="M188" s="892"/>
      <c r="N188" s="892"/>
      <c r="O188" s="896">
        <v>0.98</v>
      </c>
      <c r="P188" s="896">
        <v>0.96</v>
      </c>
      <c r="Q188" s="896">
        <v>0.94</v>
      </c>
      <c r="R188" s="896">
        <v>0.92</v>
      </c>
      <c r="S188" s="896">
        <v>0.91</v>
      </c>
      <c r="T188" s="896">
        <v>0.9</v>
      </c>
      <c r="U188" s="896">
        <v>0.89</v>
      </c>
      <c r="V188" s="893">
        <v>0.89</v>
      </c>
      <c r="W188" s="896" t="str">
        <f>IF(F116=F188,"〇","✕")</f>
        <v>〇</v>
      </c>
      <c r="X188" s="896" t="str">
        <f t="shared" ref="X188" si="690">IF(G116=G188,"〇","✕")</f>
        <v>〇</v>
      </c>
      <c r="Y188" s="896" t="str">
        <f t="shared" ref="Y188" si="691">IF(H116=H188,"〇","✕")</f>
        <v>〇</v>
      </c>
      <c r="Z188" s="896" t="str">
        <f t="shared" ref="Z188" si="692">IF(I116=I188,"〇","✕")</f>
        <v>〇</v>
      </c>
      <c r="AA188" s="896" t="str">
        <f t="shared" ref="AA188" si="693">IF(J116=J188,"〇","✕")</f>
        <v>〇</v>
      </c>
      <c r="AB188" s="896" t="str">
        <f t="shared" ref="AB188" si="694">IF(K116=K188,"〇","✕")</f>
        <v>〇</v>
      </c>
      <c r="AC188" s="896" t="str">
        <f t="shared" ref="AC188" si="695">IF(L116=L188,"〇","✕")</f>
        <v>〇</v>
      </c>
      <c r="AD188" s="896" t="str">
        <f t="shared" ref="AD188" si="696">IF(M116=M188,"〇","✕")</f>
        <v>〇</v>
      </c>
      <c r="AE188" s="896" t="str">
        <f t="shared" ref="AE188" si="697">IF(N116=N188,"〇","✕")</f>
        <v>〇</v>
      </c>
      <c r="AF188" s="896" t="str">
        <f t="shared" ref="AF188" si="698">IF(O116=O188,"〇","✕")</f>
        <v>〇</v>
      </c>
      <c r="AG188" s="896" t="str">
        <f t="shared" ref="AG188" si="699">IF(P116=P188,"〇","✕")</f>
        <v>〇</v>
      </c>
      <c r="AH188" s="896" t="str">
        <f t="shared" ref="AH188" si="700">IF(Q116=Q188,"〇","✕")</f>
        <v>〇</v>
      </c>
      <c r="AI188" s="896" t="str">
        <f t="shared" ref="AI188" si="701">IF(R116=R188,"〇","✕")</f>
        <v>〇</v>
      </c>
      <c r="AJ188" s="896" t="str">
        <f t="shared" ref="AJ188" si="702">IF(S116=S188,"〇","✕")</f>
        <v>〇</v>
      </c>
      <c r="AK188" s="896" t="str">
        <f t="shared" ref="AK188" si="703">IF(T116=T188,"〇","✕")</f>
        <v>〇</v>
      </c>
      <c r="AL188" s="896" t="str">
        <f t="shared" ref="AL188" si="704">IF(U116=U188,"〇","✕")</f>
        <v>〇</v>
      </c>
      <c r="AM188" s="896" t="str">
        <f t="shared" ref="AM188" si="705">IF(V116=V188,"〇","✕")</f>
        <v>〇</v>
      </c>
    </row>
    <row r="189" spans="1:39" hidden="1">
      <c r="A189" s="871"/>
      <c r="B189" s="912"/>
      <c r="C189" s="865"/>
      <c r="D189" s="405" t="s">
        <v>22</v>
      </c>
      <c r="E189" s="899"/>
      <c r="F189" s="892"/>
      <c r="G189" s="892"/>
      <c r="H189" s="892"/>
      <c r="I189" s="892"/>
      <c r="J189" s="892"/>
      <c r="K189" s="892"/>
      <c r="L189" s="892"/>
      <c r="M189" s="892"/>
      <c r="N189" s="892"/>
      <c r="O189" s="897"/>
      <c r="P189" s="897"/>
      <c r="Q189" s="897"/>
      <c r="R189" s="897"/>
      <c r="S189" s="897"/>
      <c r="T189" s="897"/>
      <c r="U189" s="897"/>
      <c r="V189" s="894"/>
      <c r="W189" s="897"/>
      <c r="X189" s="897"/>
      <c r="Y189" s="897"/>
      <c r="Z189" s="897"/>
      <c r="AA189" s="897"/>
      <c r="AB189" s="897"/>
      <c r="AC189" s="897"/>
      <c r="AD189" s="897"/>
      <c r="AE189" s="897"/>
      <c r="AF189" s="897"/>
      <c r="AG189" s="897"/>
      <c r="AH189" s="897"/>
      <c r="AI189" s="897"/>
      <c r="AJ189" s="897"/>
      <c r="AK189" s="897"/>
      <c r="AL189" s="897"/>
      <c r="AM189" s="897"/>
    </row>
    <row r="190" spans="1:39" hidden="1">
      <c r="A190" s="871"/>
      <c r="B190" s="912"/>
      <c r="C190" s="909" t="s">
        <v>52</v>
      </c>
      <c r="D190" s="405" t="s">
        <v>53</v>
      </c>
      <c r="E190" s="899"/>
      <c r="F190" s="892"/>
      <c r="G190" s="892"/>
      <c r="H190" s="892"/>
      <c r="I190" s="892"/>
      <c r="J190" s="892"/>
      <c r="K190" s="892"/>
      <c r="L190" s="892"/>
      <c r="M190" s="892"/>
      <c r="N190" s="892"/>
      <c r="O190" s="897"/>
      <c r="P190" s="897"/>
      <c r="Q190" s="897"/>
      <c r="R190" s="897"/>
      <c r="S190" s="897"/>
      <c r="T190" s="897"/>
      <c r="U190" s="897"/>
      <c r="V190" s="894"/>
      <c r="W190" s="897"/>
      <c r="X190" s="897"/>
      <c r="Y190" s="897"/>
      <c r="Z190" s="897"/>
      <c r="AA190" s="897"/>
      <c r="AB190" s="897"/>
      <c r="AC190" s="897"/>
      <c r="AD190" s="897"/>
      <c r="AE190" s="897"/>
      <c r="AF190" s="897"/>
      <c r="AG190" s="897"/>
      <c r="AH190" s="897"/>
      <c r="AI190" s="897"/>
      <c r="AJ190" s="897"/>
      <c r="AK190" s="897"/>
      <c r="AL190" s="897"/>
      <c r="AM190" s="897"/>
    </row>
    <row r="191" spans="1:39" hidden="1">
      <c r="A191" s="871"/>
      <c r="B191" s="912"/>
      <c r="C191" s="910"/>
      <c r="D191" s="404" t="s">
        <v>54</v>
      </c>
      <c r="E191" s="899"/>
      <c r="F191" s="892"/>
      <c r="G191" s="892"/>
      <c r="H191" s="892"/>
      <c r="I191" s="892"/>
      <c r="J191" s="892"/>
      <c r="K191" s="892"/>
      <c r="L191" s="892"/>
      <c r="M191" s="892"/>
      <c r="N191" s="892"/>
      <c r="O191" s="898"/>
      <c r="P191" s="898"/>
      <c r="Q191" s="898"/>
      <c r="R191" s="898"/>
      <c r="S191" s="898"/>
      <c r="T191" s="898"/>
      <c r="U191" s="898"/>
      <c r="V191" s="895"/>
      <c r="W191" s="898"/>
      <c r="X191" s="898"/>
      <c r="Y191" s="898"/>
      <c r="Z191" s="898"/>
      <c r="AA191" s="898"/>
      <c r="AB191" s="898"/>
      <c r="AC191" s="898"/>
      <c r="AD191" s="898"/>
      <c r="AE191" s="898"/>
      <c r="AF191" s="898"/>
      <c r="AG191" s="898"/>
      <c r="AH191" s="898"/>
      <c r="AI191" s="898"/>
      <c r="AJ191" s="898"/>
      <c r="AK191" s="898"/>
      <c r="AL191" s="898"/>
      <c r="AM191" s="898"/>
    </row>
    <row r="192" spans="1:39" hidden="1">
      <c r="A192" s="871"/>
      <c r="B192" s="911" t="s">
        <v>73</v>
      </c>
      <c r="C192" s="864" t="s">
        <v>50</v>
      </c>
      <c r="D192" s="403" t="s">
        <v>21</v>
      </c>
      <c r="E192" s="899"/>
      <c r="F192" s="892"/>
      <c r="G192" s="892"/>
      <c r="H192" s="892"/>
      <c r="I192" s="892"/>
      <c r="J192" s="892"/>
      <c r="K192" s="892"/>
      <c r="L192" s="892"/>
      <c r="M192" s="892"/>
      <c r="N192" s="892"/>
      <c r="O192" s="892"/>
      <c r="P192" s="896">
        <v>0.98</v>
      </c>
      <c r="Q192" s="896">
        <v>0.96</v>
      </c>
      <c r="R192" s="896">
        <v>0.94</v>
      </c>
      <c r="S192" s="896">
        <v>0.93</v>
      </c>
      <c r="T192" s="896">
        <v>0.92</v>
      </c>
      <c r="U192" s="896">
        <v>0.91</v>
      </c>
      <c r="V192" s="893">
        <v>0.9</v>
      </c>
      <c r="W192" s="896" t="str">
        <f>IF(F120=F192,"〇","✕")</f>
        <v>〇</v>
      </c>
      <c r="X192" s="896" t="str">
        <f t="shared" ref="X192" si="706">IF(G120=G192,"〇","✕")</f>
        <v>〇</v>
      </c>
      <c r="Y192" s="896" t="str">
        <f t="shared" ref="Y192" si="707">IF(H120=H192,"〇","✕")</f>
        <v>〇</v>
      </c>
      <c r="Z192" s="896" t="str">
        <f t="shared" ref="Z192" si="708">IF(I120=I192,"〇","✕")</f>
        <v>〇</v>
      </c>
      <c r="AA192" s="896" t="str">
        <f t="shared" ref="AA192" si="709">IF(J120=J192,"〇","✕")</f>
        <v>〇</v>
      </c>
      <c r="AB192" s="896" t="str">
        <f t="shared" ref="AB192" si="710">IF(K120=K192,"〇","✕")</f>
        <v>〇</v>
      </c>
      <c r="AC192" s="896" t="str">
        <f t="shared" ref="AC192" si="711">IF(L120=L192,"〇","✕")</f>
        <v>〇</v>
      </c>
      <c r="AD192" s="896" t="str">
        <f t="shared" ref="AD192" si="712">IF(M120=M192,"〇","✕")</f>
        <v>〇</v>
      </c>
      <c r="AE192" s="896" t="str">
        <f t="shared" ref="AE192" si="713">IF(N120=N192,"〇","✕")</f>
        <v>〇</v>
      </c>
      <c r="AF192" s="896" t="str">
        <f t="shared" ref="AF192" si="714">IF(O120=O192,"〇","✕")</f>
        <v>〇</v>
      </c>
      <c r="AG192" s="896" t="str">
        <f t="shared" ref="AG192" si="715">IF(P120=P192,"〇","✕")</f>
        <v>〇</v>
      </c>
      <c r="AH192" s="896" t="str">
        <f t="shared" ref="AH192" si="716">IF(Q120=Q192,"〇","✕")</f>
        <v>〇</v>
      </c>
      <c r="AI192" s="896" t="str">
        <f t="shared" ref="AI192" si="717">IF(R120=R192,"〇","✕")</f>
        <v>〇</v>
      </c>
      <c r="AJ192" s="896" t="str">
        <f t="shared" ref="AJ192" si="718">IF(S120=S192,"〇","✕")</f>
        <v>〇</v>
      </c>
      <c r="AK192" s="896" t="str">
        <f t="shared" ref="AK192" si="719">IF(T120=T192,"〇","✕")</f>
        <v>〇</v>
      </c>
      <c r="AL192" s="896" t="str">
        <f t="shared" ref="AL192" si="720">IF(U120=U192,"〇","✕")</f>
        <v>〇</v>
      </c>
      <c r="AM192" s="896" t="str">
        <f t="shared" ref="AM192" si="721">IF(V120=V192,"〇","✕")</f>
        <v>〇</v>
      </c>
    </row>
    <row r="193" spans="1:39" hidden="1">
      <c r="A193" s="871"/>
      <c r="B193" s="912"/>
      <c r="C193" s="865"/>
      <c r="D193" s="405" t="s">
        <v>22</v>
      </c>
      <c r="E193" s="899"/>
      <c r="F193" s="892"/>
      <c r="G193" s="892"/>
      <c r="H193" s="892"/>
      <c r="I193" s="892"/>
      <c r="J193" s="892"/>
      <c r="K193" s="892"/>
      <c r="L193" s="892"/>
      <c r="M193" s="892"/>
      <c r="N193" s="892"/>
      <c r="O193" s="892"/>
      <c r="P193" s="897"/>
      <c r="Q193" s="897"/>
      <c r="R193" s="897"/>
      <c r="S193" s="897"/>
      <c r="T193" s="897"/>
      <c r="U193" s="897"/>
      <c r="V193" s="894"/>
      <c r="W193" s="897"/>
      <c r="X193" s="897"/>
      <c r="Y193" s="897"/>
      <c r="Z193" s="897"/>
      <c r="AA193" s="897"/>
      <c r="AB193" s="897"/>
      <c r="AC193" s="897"/>
      <c r="AD193" s="897"/>
      <c r="AE193" s="897"/>
      <c r="AF193" s="897"/>
      <c r="AG193" s="897"/>
      <c r="AH193" s="897"/>
      <c r="AI193" s="897"/>
      <c r="AJ193" s="897"/>
      <c r="AK193" s="897"/>
      <c r="AL193" s="897"/>
      <c r="AM193" s="897"/>
    </row>
    <row r="194" spans="1:39" hidden="1">
      <c r="A194" s="871"/>
      <c r="B194" s="912"/>
      <c r="C194" s="909" t="s">
        <v>52</v>
      </c>
      <c r="D194" s="405" t="s">
        <v>53</v>
      </c>
      <c r="E194" s="899"/>
      <c r="F194" s="892"/>
      <c r="G194" s="892"/>
      <c r="H194" s="892"/>
      <c r="I194" s="892"/>
      <c r="J194" s="892"/>
      <c r="K194" s="892"/>
      <c r="L194" s="892"/>
      <c r="M194" s="892"/>
      <c r="N194" s="892"/>
      <c r="O194" s="892"/>
      <c r="P194" s="897"/>
      <c r="Q194" s="897"/>
      <c r="R194" s="897"/>
      <c r="S194" s="897"/>
      <c r="T194" s="897"/>
      <c r="U194" s="897"/>
      <c r="V194" s="894"/>
      <c r="W194" s="897"/>
      <c r="X194" s="897"/>
      <c r="Y194" s="897"/>
      <c r="Z194" s="897"/>
      <c r="AA194" s="897"/>
      <c r="AB194" s="897"/>
      <c r="AC194" s="897"/>
      <c r="AD194" s="897"/>
      <c r="AE194" s="897"/>
      <c r="AF194" s="897"/>
      <c r="AG194" s="897"/>
      <c r="AH194" s="897"/>
      <c r="AI194" s="897"/>
      <c r="AJ194" s="897"/>
      <c r="AK194" s="897"/>
      <c r="AL194" s="897"/>
      <c r="AM194" s="897"/>
    </row>
    <row r="195" spans="1:39" hidden="1">
      <c r="A195" s="871"/>
      <c r="B195" s="912"/>
      <c r="C195" s="910"/>
      <c r="D195" s="404" t="s">
        <v>54</v>
      </c>
      <c r="E195" s="899"/>
      <c r="F195" s="892"/>
      <c r="G195" s="892"/>
      <c r="H195" s="892"/>
      <c r="I195" s="892"/>
      <c r="J195" s="892"/>
      <c r="K195" s="892"/>
      <c r="L195" s="892"/>
      <c r="M195" s="892"/>
      <c r="N195" s="892"/>
      <c r="O195" s="892"/>
      <c r="P195" s="898"/>
      <c r="Q195" s="898"/>
      <c r="R195" s="898"/>
      <c r="S195" s="898"/>
      <c r="T195" s="898"/>
      <c r="U195" s="898"/>
      <c r="V195" s="895"/>
      <c r="W195" s="898"/>
      <c r="X195" s="898"/>
      <c r="Y195" s="898"/>
      <c r="Z195" s="898"/>
      <c r="AA195" s="898"/>
      <c r="AB195" s="898"/>
      <c r="AC195" s="898"/>
      <c r="AD195" s="898"/>
      <c r="AE195" s="898"/>
      <c r="AF195" s="898"/>
      <c r="AG195" s="898"/>
      <c r="AH195" s="898"/>
      <c r="AI195" s="898"/>
      <c r="AJ195" s="898"/>
      <c r="AK195" s="898"/>
      <c r="AL195" s="898"/>
      <c r="AM195" s="898"/>
    </row>
    <row r="196" spans="1:39" hidden="1">
      <c r="A196" s="871"/>
      <c r="B196" s="913" t="s">
        <v>75</v>
      </c>
      <c r="C196" s="864" t="s">
        <v>50</v>
      </c>
      <c r="D196" s="403" t="s">
        <v>21</v>
      </c>
      <c r="E196" s="899"/>
      <c r="F196" s="892"/>
      <c r="G196" s="892"/>
      <c r="H196" s="892"/>
      <c r="I196" s="892"/>
      <c r="J196" s="892"/>
      <c r="K196" s="892"/>
      <c r="L196" s="892"/>
      <c r="M196" s="892"/>
      <c r="N196" s="892"/>
      <c r="O196" s="892"/>
      <c r="P196" s="892"/>
      <c r="Q196" s="896">
        <v>0.98</v>
      </c>
      <c r="R196" s="896">
        <v>0.96</v>
      </c>
      <c r="S196" s="896">
        <v>0.95</v>
      </c>
      <c r="T196" s="896">
        <v>0.94</v>
      </c>
      <c r="U196" s="896">
        <v>0.93</v>
      </c>
      <c r="V196" s="893">
        <v>0.92</v>
      </c>
      <c r="W196" s="896" t="str">
        <f>IF(F124=F196,"〇","✕")</f>
        <v>〇</v>
      </c>
      <c r="X196" s="896" t="str">
        <f t="shared" ref="X196" si="722">IF(G124=G196,"〇","✕")</f>
        <v>〇</v>
      </c>
      <c r="Y196" s="896" t="str">
        <f t="shared" ref="Y196" si="723">IF(H124=H196,"〇","✕")</f>
        <v>〇</v>
      </c>
      <c r="Z196" s="896" t="str">
        <f t="shared" ref="Z196" si="724">IF(I124=I196,"〇","✕")</f>
        <v>〇</v>
      </c>
      <c r="AA196" s="896" t="str">
        <f t="shared" ref="AA196" si="725">IF(J124=J196,"〇","✕")</f>
        <v>〇</v>
      </c>
      <c r="AB196" s="896" t="str">
        <f t="shared" ref="AB196" si="726">IF(K124=K196,"〇","✕")</f>
        <v>〇</v>
      </c>
      <c r="AC196" s="896" t="str">
        <f t="shared" ref="AC196" si="727">IF(L124=L196,"〇","✕")</f>
        <v>〇</v>
      </c>
      <c r="AD196" s="896" t="str">
        <f t="shared" ref="AD196" si="728">IF(M124=M196,"〇","✕")</f>
        <v>〇</v>
      </c>
      <c r="AE196" s="896" t="str">
        <f t="shared" ref="AE196" si="729">IF(N124=N196,"〇","✕")</f>
        <v>〇</v>
      </c>
      <c r="AF196" s="896" t="str">
        <f t="shared" ref="AF196" si="730">IF(O124=O196,"〇","✕")</f>
        <v>〇</v>
      </c>
      <c r="AG196" s="896" t="str">
        <f t="shared" ref="AG196" si="731">IF(P124=P196,"〇","✕")</f>
        <v>〇</v>
      </c>
      <c r="AH196" s="896" t="str">
        <f t="shared" ref="AH196" si="732">IF(Q124=Q196,"〇","✕")</f>
        <v>〇</v>
      </c>
      <c r="AI196" s="896" t="str">
        <f t="shared" ref="AI196" si="733">IF(R124=R196,"〇","✕")</f>
        <v>〇</v>
      </c>
      <c r="AJ196" s="896" t="str">
        <f t="shared" ref="AJ196" si="734">IF(S124=S196,"〇","✕")</f>
        <v>〇</v>
      </c>
      <c r="AK196" s="896" t="str">
        <f t="shared" ref="AK196" si="735">IF(T124=T196,"〇","✕")</f>
        <v>〇</v>
      </c>
      <c r="AL196" s="896" t="str">
        <f t="shared" ref="AL196" si="736">IF(U124=U196,"〇","✕")</f>
        <v>〇</v>
      </c>
      <c r="AM196" s="896" t="str">
        <f t="shared" ref="AM196" si="737">IF(V124=V196,"〇","✕")</f>
        <v>〇</v>
      </c>
    </row>
    <row r="197" spans="1:39" hidden="1">
      <c r="A197" s="871"/>
      <c r="B197" s="912"/>
      <c r="C197" s="865"/>
      <c r="D197" s="405" t="s">
        <v>22</v>
      </c>
      <c r="E197" s="899"/>
      <c r="F197" s="892"/>
      <c r="G197" s="892"/>
      <c r="H197" s="892"/>
      <c r="I197" s="892"/>
      <c r="J197" s="892"/>
      <c r="K197" s="892"/>
      <c r="L197" s="892"/>
      <c r="M197" s="892"/>
      <c r="N197" s="892"/>
      <c r="O197" s="892"/>
      <c r="P197" s="892"/>
      <c r="Q197" s="897"/>
      <c r="R197" s="897"/>
      <c r="S197" s="897"/>
      <c r="T197" s="897"/>
      <c r="U197" s="897"/>
      <c r="V197" s="894"/>
      <c r="W197" s="897"/>
      <c r="X197" s="897"/>
      <c r="Y197" s="897"/>
      <c r="Z197" s="897"/>
      <c r="AA197" s="897"/>
      <c r="AB197" s="897"/>
      <c r="AC197" s="897"/>
      <c r="AD197" s="897"/>
      <c r="AE197" s="897"/>
      <c r="AF197" s="897"/>
      <c r="AG197" s="897"/>
      <c r="AH197" s="897"/>
      <c r="AI197" s="897"/>
      <c r="AJ197" s="897"/>
      <c r="AK197" s="897"/>
      <c r="AL197" s="897"/>
      <c r="AM197" s="897"/>
    </row>
    <row r="198" spans="1:39" hidden="1">
      <c r="A198" s="871"/>
      <c r="B198" s="912"/>
      <c r="C198" s="909" t="s">
        <v>52</v>
      </c>
      <c r="D198" s="405" t="s">
        <v>53</v>
      </c>
      <c r="E198" s="899"/>
      <c r="F198" s="892"/>
      <c r="G198" s="892"/>
      <c r="H198" s="892"/>
      <c r="I198" s="892"/>
      <c r="J198" s="892"/>
      <c r="K198" s="892"/>
      <c r="L198" s="892"/>
      <c r="M198" s="892"/>
      <c r="N198" s="892"/>
      <c r="O198" s="892"/>
      <c r="P198" s="892"/>
      <c r="Q198" s="897"/>
      <c r="R198" s="897"/>
      <c r="S198" s="897"/>
      <c r="T198" s="897"/>
      <c r="U198" s="897"/>
      <c r="V198" s="894"/>
      <c r="W198" s="897"/>
      <c r="X198" s="897"/>
      <c r="Y198" s="897"/>
      <c r="Z198" s="897"/>
      <c r="AA198" s="897"/>
      <c r="AB198" s="897"/>
      <c r="AC198" s="897"/>
      <c r="AD198" s="897"/>
      <c r="AE198" s="897"/>
      <c r="AF198" s="897"/>
      <c r="AG198" s="897"/>
      <c r="AH198" s="897"/>
      <c r="AI198" s="897"/>
      <c r="AJ198" s="897"/>
      <c r="AK198" s="897"/>
      <c r="AL198" s="897"/>
      <c r="AM198" s="897"/>
    </row>
    <row r="199" spans="1:39" hidden="1">
      <c r="A199" s="871"/>
      <c r="B199" s="912"/>
      <c r="C199" s="910"/>
      <c r="D199" s="404" t="s">
        <v>54</v>
      </c>
      <c r="E199" s="899"/>
      <c r="F199" s="892"/>
      <c r="G199" s="892"/>
      <c r="H199" s="892"/>
      <c r="I199" s="892"/>
      <c r="J199" s="892"/>
      <c r="K199" s="892"/>
      <c r="L199" s="892"/>
      <c r="M199" s="892"/>
      <c r="N199" s="892"/>
      <c r="O199" s="892"/>
      <c r="P199" s="892"/>
      <c r="Q199" s="898"/>
      <c r="R199" s="898"/>
      <c r="S199" s="898"/>
      <c r="T199" s="898"/>
      <c r="U199" s="898"/>
      <c r="V199" s="895"/>
      <c r="W199" s="898"/>
      <c r="X199" s="898"/>
      <c r="Y199" s="898"/>
      <c r="Z199" s="898"/>
      <c r="AA199" s="898"/>
      <c r="AB199" s="898"/>
      <c r="AC199" s="898"/>
      <c r="AD199" s="898"/>
      <c r="AE199" s="898"/>
      <c r="AF199" s="898"/>
      <c r="AG199" s="898"/>
      <c r="AH199" s="898"/>
      <c r="AI199" s="898"/>
      <c r="AJ199" s="898"/>
      <c r="AK199" s="898"/>
      <c r="AL199" s="898"/>
      <c r="AM199" s="898"/>
    </row>
    <row r="200" spans="1:39" hidden="1">
      <c r="A200" s="871"/>
      <c r="B200" s="913" t="s">
        <v>77</v>
      </c>
      <c r="C200" s="864" t="s">
        <v>50</v>
      </c>
      <c r="D200" s="403" t="s">
        <v>21</v>
      </c>
      <c r="E200" s="899"/>
      <c r="F200" s="892"/>
      <c r="G200" s="892"/>
      <c r="H200" s="892"/>
      <c r="I200" s="892"/>
      <c r="J200" s="892"/>
      <c r="K200" s="892"/>
      <c r="L200" s="892"/>
      <c r="M200" s="892"/>
      <c r="N200" s="892"/>
      <c r="O200" s="892"/>
      <c r="P200" s="892"/>
      <c r="Q200" s="892"/>
      <c r="R200" s="896">
        <v>0.98</v>
      </c>
      <c r="S200" s="896">
        <v>0.97</v>
      </c>
      <c r="T200" s="896">
        <v>0.96</v>
      </c>
      <c r="U200" s="896">
        <v>0.95</v>
      </c>
      <c r="V200" s="893">
        <v>0.94</v>
      </c>
      <c r="W200" s="896" t="str">
        <f>IF(F128=F200,"〇","✕")</f>
        <v>〇</v>
      </c>
      <c r="X200" s="896" t="str">
        <f t="shared" ref="X200" si="738">IF(G128=G200,"〇","✕")</f>
        <v>〇</v>
      </c>
      <c r="Y200" s="896" t="str">
        <f t="shared" ref="Y200" si="739">IF(H128=H200,"〇","✕")</f>
        <v>〇</v>
      </c>
      <c r="Z200" s="896" t="str">
        <f t="shared" ref="Z200" si="740">IF(I128=I200,"〇","✕")</f>
        <v>〇</v>
      </c>
      <c r="AA200" s="896" t="str">
        <f t="shared" ref="AA200" si="741">IF(J128=J200,"〇","✕")</f>
        <v>〇</v>
      </c>
      <c r="AB200" s="896" t="str">
        <f t="shared" ref="AB200" si="742">IF(K128=K200,"〇","✕")</f>
        <v>〇</v>
      </c>
      <c r="AC200" s="896" t="str">
        <f t="shared" ref="AC200" si="743">IF(L128=L200,"〇","✕")</f>
        <v>〇</v>
      </c>
      <c r="AD200" s="896" t="str">
        <f t="shared" ref="AD200" si="744">IF(M128=M200,"〇","✕")</f>
        <v>〇</v>
      </c>
      <c r="AE200" s="896" t="str">
        <f t="shared" ref="AE200" si="745">IF(N128=N200,"〇","✕")</f>
        <v>〇</v>
      </c>
      <c r="AF200" s="896" t="str">
        <f t="shared" ref="AF200" si="746">IF(O128=O200,"〇","✕")</f>
        <v>〇</v>
      </c>
      <c r="AG200" s="896" t="str">
        <f t="shared" ref="AG200" si="747">IF(P128=P200,"〇","✕")</f>
        <v>〇</v>
      </c>
      <c r="AH200" s="896" t="str">
        <f t="shared" ref="AH200" si="748">IF(Q128=Q200,"〇","✕")</f>
        <v>〇</v>
      </c>
      <c r="AI200" s="896" t="str">
        <f t="shared" ref="AI200" si="749">IF(R128=R200,"〇","✕")</f>
        <v>〇</v>
      </c>
      <c r="AJ200" s="896" t="str">
        <f t="shared" ref="AJ200" si="750">IF(S128=S200,"〇","✕")</f>
        <v>〇</v>
      </c>
      <c r="AK200" s="896" t="str">
        <f t="shared" ref="AK200" si="751">IF(T128=T200,"〇","✕")</f>
        <v>〇</v>
      </c>
      <c r="AL200" s="896" t="str">
        <f t="shared" ref="AL200" si="752">IF(U128=U200,"〇","✕")</f>
        <v>〇</v>
      </c>
      <c r="AM200" s="896" t="str">
        <f t="shared" ref="AM200" si="753">IF(V128=V200,"〇","✕")</f>
        <v>〇</v>
      </c>
    </row>
    <row r="201" spans="1:39" hidden="1">
      <c r="A201" s="871"/>
      <c r="B201" s="912"/>
      <c r="C201" s="865"/>
      <c r="D201" s="405" t="s">
        <v>22</v>
      </c>
      <c r="E201" s="899"/>
      <c r="F201" s="892"/>
      <c r="G201" s="892"/>
      <c r="H201" s="892"/>
      <c r="I201" s="892"/>
      <c r="J201" s="892"/>
      <c r="K201" s="892"/>
      <c r="L201" s="892"/>
      <c r="M201" s="892"/>
      <c r="N201" s="892"/>
      <c r="O201" s="892"/>
      <c r="P201" s="892"/>
      <c r="Q201" s="892"/>
      <c r="R201" s="897"/>
      <c r="S201" s="897"/>
      <c r="T201" s="897"/>
      <c r="U201" s="897"/>
      <c r="V201" s="894"/>
      <c r="W201" s="897"/>
      <c r="X201" s="897"/>
      <c r="Y201" s="897"/>
      <c r="Z201" s="897"/>
      <c r="AA201" s="897"/>
      <c r="AB201" s="897"/>
      <c r="AC201" s="897"/>
      <c r="AD201" s="897"/>
      <c r="AE201" s="897"/>
      <c r="AF201" s="897"/>
      <c r="AG201" s="897"/>
      <c r="AH201" s="897"/>
      <c r="AI201" s="897"/>
      <c r="AJ201" s="897"/>
      <c r="AK201" s="897"/>
      <c r="AL201" s="897"/>
      <c r="AM201" s="897"/>
    </row>
    <row r="202" spans="1:39" hidden="1">
      <c r="A202" s="871"/>
      <c r="B202" s="912"/>
      <c r="C202" s="909" t="s">
        <v>52</v>
      </c>
      <c r="D202" s="405" t="s">
        <v>53</v>
      </c>
      <c r="E202" s="899"/>
      <c r="F202" s="892"/>
      <c r="G202" s="892"/>
      <c r="H202" s="892"/>
      <c r="I202" s="892"/>
      <c r="J202" s="892"/>
      <c r="K202" s="892"/>
      <c r="L202" s="892"/>
      <c r="M202" s="892"/>
      <c r="N202" s="892"/>
      <c r="O202" s="892"/>
      <c r="P202" s="892"/>
      <c r="Q202" s="892"/>
      <c r="R202" s="897"/>
      <c r="S202" s="897"/>
      <c r="T202" s="897"/>
      <c r="U202" s="897"/>
      <c r="V202" s="894"/>
      <c r="W202" s="897"/>
      <c r="X202" s="897"/>
      <c r="Y202" s="897"/>
      <c r="Z202" s="897"/>
      <c r="AA202" s="897"/>
      <c r="AB202" s="897"/>
      <c r="AC202" s="897"/>
      <c r="AD202" s="897"/>
      <c r="AE202" s="897"/>
      <c r="AF202" s="897"/>
      <c r="AG202" s="897"/>
      <c r="AH202" s="897"/>
      <c r="AI202" s="897"/>
      <c r="AJ202" s="897"/>
      <c r="AK202" s="897"/>
      <c r="AL202" s="897"/>
      <c r="AM202" s="897"/>
    </row>
    <row r="203" spans="1:39" hidden="1">
      <c r="A203" s="871"/>
      <c r="B203" s="912"/>
      <c r="C203" s="910"/>
      <c r="D203" s="404" t="s">
        <v>54</v>
      </c>
      <c r="E203" s="899"/>
      <c r="F203" s="892"/>
      <c r="G203" s="892"/>
      <c r="H203" s="892"/>
      <c r="I203" s="892"/>
      <c r="J203" s="892"/>
      <c r="K203" s="892"/>
      <c r="L203" s="892"/>
      <c r="M203" s="892"/>
      <c r="N203" s="892"/>
      <c r="O203" s="892"/>
      <c r="P203" s="892"/>
      <c r="Q203" s="892"/>
      <c r="R203" s="898"/>
      <c r="S203" s="898"/>
      <c r="T203" s="898"/>
      <c r="U203" s="898"/>
      <c r="V203" s="895"/>
      <c r="W203" s="898"/>
      <c r="X203" s="898"/>
      <c r="Y203" s="898"/>
      <c r="Z203" s="898"/>
      <c r="AA203" s="898"/>
      <c r="AB203" s="898"/>
      <c r="AC203" s="898"/>
      <c r="AD203" s="898"/>
      <c r="AE203" s="898"/>
      <c r="AF203" s="898"/>
      <c r="AG203" s="898"/>
      <c r="AH203" s="898"/>
      <c r="AI203" s="898"/>
      <c r="AJ203" s="898"/>
      <c r="AK203" s="898"/>
      <c r="AL203" s="898"/>
      <c r="AM203" s="898"/>
    </row>
    <row r="204" spans="1:39" hidden="1">
      <c r="A204" s="871"/>
      <c r="B204" s="911" t="s">
        <v>79</v>
      </c>
      <c r="C204" s="864" t="s">
        <v>50</v>
      </c>
      <c r="D204" s="403" t="s">
        <v>21</v>
      </c>
      <c r="E204" s="899"/>
      <c r="F204" s="892"/>
      <c r="G204" s="892"/>
      <c r="H204" s="892"/>
      <c r="I204" s="892"/>
      <c r="J204" s="892"/>
      <c r="K204" s="892"/>
      <c r="L204" s="892"/>
      <c r="M204" s="892"/>
      <c r="N204" s="892"/>
      <c r="O204" s="892"/>
      <c r="P204" s="892"/>
      <c r="Q204" s="892"/>
      <c r="R204" s="892"/>
      <c r="S204" s="896">
        <v>0.99</v>
      </c>
      <c r="T204" s="896">
        <v>0.98</v>
      </c>
      <c r="U204" s="896">
        <v>0.97</v>
      </c>
      <c r="V204" s="893">
        <v>0.96</v>
      </c>
      <c r="W204" s="896" t="str">
        <f>IF(F132=F204,"〇","✕")</f>
        <v>〇</v>
      </c>
      <c r="X204" s="896" t="str">
        <f t="shared" ref="X204" si="754">IF(G132=G204,"〇","✕")</f>
        <v>〇</v>
      </c>
      <c r="Y204" s="896" t="str">
        <f t="shared" ref="Y204" si="755">IF(H132=H204,"〇","✕")</f>
        <v>〇</v>
      </c>
      <c r="Z204" s="896" t="str">
        <f t="shared" ref="Z204" si="756">IF(I132=I204,"〇","✕")</f>
        <v>〇</v>
      </c>
      <c r="AA204" s="896" t="str">
        <f t="shared" ref="AA204" si="757">IF(J132=J204,"〇","✕")</f>
        <v>〇</v>
      </c>
      <c r="AB204" s="896" t="str">
        <f t="shared" ref="AB204" si="758">IF(K132=K204,"〇","✕")</f>
        <v>〇</v>
      </c>
      <c r="AC204" s="896" t="str">
        <f t="shared" ref="AC204" si="759">IF(L132=L204,"〇","✕")</f>
        <v>〇</v>
      </c>
      <c r="AD204" s="896" t="str">
        <f t="shared" ref="AD204" si="760">IF(M132=M204,"〇","✕")</f>
        <v>〇</v>
      </c>
      <c r="AE204" s="896" t="str">
        <f t="shared" ref="AE204" si="761">IF(N132=N204,"〇","✕")</f>
        <v>〇</v>
      </c>
      <c r="AF204" s="896" t="str">
        <f t="shared" ref="AF204" si="762">IF(O132=O204,"〇","✕")</f>
        <v>〇</v>
      </c>
      <c r="AG204" s="896" t="str">
        <f t="shared" ref="AG204" si="763">IF(P132=P204,"〇","✕")</f>
        <v>〇</v>
      </c>
      <c r="AH204" s="896" t="str">
        <f t="shared" ref="AH204" si="764">IF(Q132=Q204,"〇","✕")</f>
        <v>〇</v>
      </c>
      <c r="AI204" s="896" t="str">
        <f t="shared" ref="AI204" si="765">IF(R132=R204,"〇","✕")</f>
        <v>〇</v>
      </c>
      <c r="AJ204" s="896" t="str">
        <f t="shared" ref="AJ204" si="766">IF(S132=S204,"〇","✕")</f>
        <v>〇</v>
      </c>
      <c r="AK204" s="896" t="str">
        <f t="shared" ref="AK204" si="767">IF(T132=T204,"〇","✕")</f>
        <v>〇</v>
      </c>
      <c r="AL204" s="896" t="str">
        <f t="shared" ref="AL204" si="768">IF(U132=U204,"〇","✕")</f>
        <v>〇</v>
      </c>
      <c r="AM204" s="896" t="str">
        <f t="shared" ref="AM204" si="769">IF(V132=V204,"〇","✕")</f>
        <v>〇</v>
      </c>
    </row>
    <row r="205" spans="1:39" hidden="1">
      <c r="A205" s="871"/>
      <c r="B205" s="912"/>
      <c r="C205" s="865"/>
      <c r="D205" s="405" t="s">
        <v>22</v>
      </c>
      <c r="E205" s="899"/>
      <c r="F205" s="892"/>
      <c r="G205" s="892"/>
      <c r="H205" s="892"/>
      <c r="I205" s="892"/>
      <c r="J205" s="892"/>
      <c r="K205" s="892"/>
      <c r="L205" s="892"/>
      <c r="M205" s="892"/>
      <c r="N205" s="892"/>
      <c r="O205" s="892"/>
      <c r="P205" s="892"/>
      <c r="Q205" s="892"/>
      <c r="R205" s="892"/>
      <c r="S205" s="897"/>
      <c r="T205" s="897"/>
      <c r="U205" s="897"/>
      <c r="V205" s="894"/>
      <c r="W205" s="897"/>
      <c r="X205" s="897"/>
      <c r="Y205" s="897"/>
      <c r="Z205" s="897"/>
      <c r="AA205" s="897"/>
      <c r="AB205" s="897"/>
      <c r="AC205" s="897"/>
      <c r="AD205" s="897"/>
      <c r="AE205" s="897"/>
      <c r="AF205" s="897"/>
      <c r="AG205" s="897"/>
      <c r="AH205" s="897"/>
      <c r="AI205" s="897"/>
      <c r="AJ205" s="897"/>
      <c r="AK205" s="897"/>
      <c r="AL205" s="897"/>
      <c r="AM205" s="897"/>
    </row>
    <row r="206" spans="1:39" hidden="1">
      <c r="A206" s="871"/>
      <c r="B206" s="912"/>
      <c r="C206" s="909" t="s">
        <v>52</v>
      </c>
      <c r="D206" s="405" t="s">
        <v>53</v>
      </c>
      <c r="E206" s="899"/>
      <c r="F206" s="892"/>
      <c r="G206" s="892"/>
      <c r="H206" s="892"/>
      <c r="I206" s="892"/>
      <c r="J206" s="892"/>
      <c r="K206" s="892"/>
      <c r="L206" s="892"/>
      <c r="M206" s="892"/>
      <c r="N206" s="892"/>
      <c r="O206" s="892"/>
      <c r="P206" s="892"/>
      <c r="Q206" s="892"/>
      <c r="R206" s="892"/>
      <c r="S206" s="897"/>
      <c r="T206" s="897"/>
      <c r="U206" s="897"/>
      <c r="V206" s="894"/>
      <c r="W206" s="897"/>
      <c r="X206" s="897"/>
      <c r="Y206" s="897"/>
      <c r="Z206" s="897"/>
      <c r="AA206" s="897"/>
      <c r="AB206" s="897"/>
      <c r="AC206" s="897"/>
      <c r="AD206" s="897"/>
      <c r="AE206" s="897"/>
      <c r="AF206" s="897"/>
      <c r="AG206" s="897"/>
      <c r="AH206" s="897"/>
      <c r="AI206" s="897"/>
      <c r="AJ206" s="897"/>
      <c r="AK206" s="897"/>
      <c r="AL206" s="897"/>
      <c r="AM206" s="897"/>
    </row>
    <row r="207" spans="1:39" hidden="1">
      <c r="A207" s="871"/>
      <c r="B207" s="912"/>
      <c r="C207" s="910"/>
      <c r="D207" s="404" t="s">
        <v>54</v>
      </c>
      <c r="E207" s="899"/>
      <c r="F207" s="892"/>
      <c r="G207" s="892"/>
      <c r="H207" s="892"/>
      <c r="I207" s="892"/>
      <c r="J207" s="892"/>
      <c r="K207" s="892"/>
      <c r="L207" s="892"/>
      <c r="M207" s="892"/>
      <c r="N207" s="892"/>
      <c r="O207" s="892"/>
      <c r="P207" s="892"/>
      <c r="Q207" s="892"/>
      <c r="R207" s="892"/>
      <c r="S207" s="898"/>
      <c r="T207" s="898"/>
      <c r="U207" s="898"/>
      <c r="V207" s="895"/>
      <c r="W207" s="898"/>
      <c r="X207" s="898"/>
      <c r="Y207" s="898"/>
      <c r="Z207" s="898"/>
      <c r="AA207" s="898"/>
      <c r="AB207" s="898"/>
      <c r="AC207" s="898"/>
      <c r="AD207" s="898"/>
      <c r="AE207" s="898"/>
      <c r="AF207" s="898"/>
      <c r="AG207" s="898"/>
      <c r="AH207" s="898"/>
      <c r="AI207" s="898"/>
      <c r="AJ207" s="898"/>
      <c r="AK207" s="898"/>
      <c r="AL207" s="898"/>
      <c r="AM207" s="898"/>
    </row>
    <row r="208" spans="1:39" hidden="1">
      <c r="A208" s="871"/>
      <c r="B208" s="911" t="s">
        <v>81</v>
      </c>
      <c r="C208" s="864" t="s">
        <v>50</v>
      </c>
      <c r="D208" s="403" t="s">
        <v>21</v>
      </c>
      <c r="E208" s="899"/>
      <c r="F208" s="892"/>
      <c r="G208" s="892"/>
      <c r="H208" s="892"/>
      <c r="I208" s="892"/>
      <c r="J208" s="892"/>
      <c r="K208" s="892"/>
      <c r="L208" s="892"/>
      <c r="M208" s="892"/>
      <c r="N208" s="892"/>
      <c r="O208" s="892"/>
      <c r="P208" s="892"/>
      <c r="Q208" s="892"/>
      <c r="R208" s="892"/>
      <c r="S208" s="892"/>
      <c r="T208" s="896">
        <v>0.99</v>
      </c>
      <c r="U208" s="896">
        <v>0.98</v>
      </c>
      <c r="V208" s="893">
        <v>0.97</v>
      </c>
      <c r="W208" s="896" t="str">
        <f>IF(F136=F208,"〇","✕")</f>
        <v>〇</v>
      </c>
      <c r="X208" s="896" t="str">
        <f t="shared" ref="X208" si="770">IF(G136=G208,"〇","✕")</f>
        <v>〇</v>
      </c>
      <c r="Y208" s="896" t="str">
        <f t="shared" ref="Y208" si="771">IF(H136=H208,"〇","✕")</f>
        <v>〇</v>
      </c>
      <c r="Z208" s="896" t="str">
        <f t="shared" ref="Z208" si="772">IF(I136=I208,"〇","✕")</f>
        <v>〇</v>
      </c>
      <c r="AA208" s="896" t="str">
        <f t="shared" ref="AA208" si="773">IF(J136=J208,"〇","✕")</f>
        <v>〇</v>
      </c>
      <c r="AB208" s="896" t="str">
        <f t="shared" ref="AB208" si="774">IF(K136=K208,"〇","✕")</f>
        <v>〇</v>
      </c>
      <c r="AC208" s="896" t="str">
        <f t="shared" ref="AC208" si="775">IF(L136=L208,"〇","✕")</f>
        <v>〇</v>
      </c>
      <c r="AD208" s="896" t="str">
        <f t="shared" ref="AD208" si="776">IF(M136=M208,"〇","✕")</f>
        <v>〇</v>
      </c>
      <c r="AE208" s="896" t="str">
        <f t="shared" ref="AE208" si="777">IF(N136=N208,"〇","✕")</f>
        <v>〇</v>
      </c>
      <c r="AF208" s="896" t="str">
        <f t="shared" ref="AF208" si="778">IF(O136=O208,"〇","✕")</f>
        <v>〇</v>
      </c>
      <c r="AG208" s="896" t="str">
        <f t="shared" ref="AG208" si="779">IF(P136=P208,"〇","✕")</f>
        <v>〇</v>
      </c>
      <c r="AH208" s="896" t="str">
        <f t="shared" ref="AH208" si="780">IF(Q136=Q208,"〇","✕")</f>
        <v>〇</v>
      </c>
      <c r="AI208" s="896" t="str">
        <f t="shared" ref="AI208" si="781">IF(R136=R208,"〇","✕")</f>
        <v>〇</v>
      </c>
      <c r="AJ208" s="896" t="str">
        <f t="shared" ref="AJ208" si="782">IF(S136=S208,"〇","✕")</f>
        <v>〇</v>
      </c>
      <c r="AK208" s="896" t="str">
        <f t="shared" ref="AK208" si="783">IF(T136=T208,"〇","✕")</f>
        <v>〇</v>
      </c>
      <c r="AL208" s="896" t="str">
        <f t="shared" ref="AL208" si="784">IF(U136=U208,"〇","✕")</f>
        <v>〇</v>
      </c>
      <c r="AM208" s="896" t="str">
        <f t="shared" ref="AM208" si="785">IF(V136=V208,"〇","✕")</f>
        <v>〇</v>
      </c>
    </row>
    <row r="209" spans="1:39" hidden="1">
      <c r="A209" s="871"/>
      <c r="B209" s="912"/>
      <c r="C209" s="865"/>
      <c r="D209" s="405" t="s">
        <v>22</v>
      </c>
      <c r="E209" s="899"/>
      <c r="F209" s="892"/>
      <c r="G209" s="892"/>
      <c r="H209" s="892"/>
      <c r="I209" s="892"/>
      <c r="J209" s="892"/>
      <c r="K209" s="892"/>
      <c r="L209" s="892"/>
      <c r="M209" s="892"/>
      <c r="N209" s="892"/>
      <c r="O209" s="892"/>
      <c r="P209" s="892"/>
      <c r="Q209" s="892"/>
      <c r="R209" s="892"/>
      <c r="S209" s="892"/>
      <c r="T209" s="897"/>
      <c r="U209" s="897"/>
      <c r="V209" s="894"/>
      <c r="W209" s="897"/>
      <c r="X209" s="897"/>
      <c r="Y209" s="897"/>
      <c r="Z209" s="897"/>
      <c r="AA209" s="897"/>
      <c r="AB209" s="897"/>
      <c r="AC209" s="897"/>
      <c r="AD209" s="897"/>
      <c r="AE209" s="897"/>
      <c r="AF209" s="897"/>
      <c r="AG209" s="897"/>
      <c r="AH209" s="897"/>
      <c r="AI209" s="897"/>
      <c r="AJ209" s="897"/>
      <c r="AK209" s="897"/>
      <c r="AL209" s="897"/>
      <c r="AM209" s="897"/>
    </row>
    <row r="210" spans="1:39" hidden="1">
      <c r="A210" s="871"/>
      <c r="B210" s="912"/>
      <c r="C210" s="909" t="s">
        <v>52</v>
      </c>
      <c r="D210" s="405" t="s">
        <v>53</v>
      </c>
      <c r="E210" s="899"/>
      <c r="F210" s="892"/>
      <c r="G210" s="892"/>
      <c r="H210" s="892"/>
      <c r="I210" s="892"/>
      <c r="J210" s="892"/>
      <c r="K210" s="892"/>
      <c r="L210" s="892"/>
      <c r="M210" s="892"/>
      <c r="N210" s="892"/>
      <c r="O210" s="892"/>
      <c r="P210" s="892"/>
      <c r="Q210" s="892"/>
      <c r="R210" s="892"/>
      <c r="S210" s="892"/>
      <c r="T210" s="897"/>
      <c r="U210" s="897"/>
      <c r="V210" s="894"/>
      <c r="W210" s="897"/>
      <c r="X210" s="897"/>
      <c r="Y210" s="897"/>
      <c r="Z210" s="897"/>
      <c r="AA210" s="897"/>
      <c r="AB210" s="897"/>
      <c r="AC210" s="897"/>
      <c r="AD210" s="897"/>
      <c r="AE210" s="897"/>
      <c r="AF210" s="897"/>
      <c r="AG210" s="897"/>
      <c r="AH210" s="897"/>
      <c r="AI210" s="897"/>
      <c r="AJ210" s="897"/>
      <c r="AK210" s="897"/>
      <c r="AL210" s="897"/>
      <c r="AM210" s="897"/>
    </row>
    <row r="211" spans="1:39" hidden="1">
      <c r="A211" s="871"/>
      <c r="B211" s="912"/>
      <c r="C211" s="910"/>
      <c r="D211" s="404" t="s">
        <v>54</v>
      </c>
      <c r="E211" s="899"/>
      <c r="F211" s="892"/>
      <c r="G211" s="892"/>
      <c r="H211" s="892"/>
      <c r="I211" s="892"/>
      <c r="J211" s="892"/>
      <c r="K211" s="892"/>
      <c r="L211" s="892"/>
      <c r="M211" s="892"/>
      <c r="N211" s="892"/>
      <c r="O211" s="892"/>
      <c r="P211" s="892"/>
      <c r="Q211" s="892"/>
      <c r="R211" s="892"/>
      <c r="S211" s="892"/>
      <c r="T211" s="898"/>
      <c r="U211" s="898"/>
      <c r="V211" s="895"/>
      <c r="W211" s="898"/>
      <c r="X211" s="898"/>
      <c r="Y211" s="898"/>
      <c r="Z211" s="898"/>
      <c r="AA211" s="898"/>
      <c r="AB211" s="898"/>
      <c r="AC211" s="898"/>
      <c r="AD211" s="898"/>
      <c r="AE211" s="898"/>
      <c r="AF211" s="898"/>
      <c r="AG211" s="898"/>
      <c r="AH211" s="898"/>
      <c r="AI211" s="898"/>
      <c r="AJ211" s="898"/>
      <c r="AK211" s="898"/>
      <c r="AL211" s="898"/>
      <c r="AM211" s="898"/>
    </row>
    <row r="212" spans="1:39" hidden="1">
      <c r="A212" s="871"/>
      <c r="B212" s="911" t="s">
        <v>83</v>
      </c>
      <c r="C212" s="864" t="s">
        <v>50</v>
      </c>
      <c r="D212" s="403" t="s">
        <v>21</v>
      </c>
      <c r="E212" s="899"/>
      <c r="F212" s="892"/>
      <c r="G212" s="892"/>
      <c r="H212" s="892"/>
      <c r="I212" s="892"/>
      <c r="J212" s="892"/>
      <c r="K212" s="892"/>
      <c r="L212" s="892"/>
      <c r="M212" s="892"/>
      <c r="N212" s="892"/>
      <c r="O212" s="892"/>
      <c r="P212" s="892"/>
      <c r="Q212" s="892"/>
      <c r="R212" s="892"/>
      <c r="S212" s="892"/>
      <c r="T212" s="892"/>
      <c r="U212" s="896">
        <v>0.99</v>
      </c>
      <c r="V212" s="893">
        <v>0.98</v>
      </c>
      <c r="W212" s="896" t="str">
        <f>IF(F140=F212,"〇","✕")</f>
        <v>〇</v>
      </c>
      <c r="X212" s="896" t="str">
        <f t="shared" ref="X212" si="786">IF(G140=G212,"〇","✕")</f>
        <v>〇</v>
      </c>
      <c r="Y212" s="896" t="str">
        <f t="shared" ref="Y212" si="787">IF(H140=H212,"〇","✕")</f>
        <v>〇</v>
      </c>
      <c r="Z212" s="896" t="str">
        <f t="shared" ref="Z212" si="788">IF(I140=I212,"〇","✕")</f>
        <v>〇</v>
      </c>
      <c r="AA212" s="896" t="str">
        <f t="shared" ref="AA212" si="789">IF(J140=J212,"〇","✕")</f>
        <v>〇</v>
      </c>
      <c r="AB212" s="896" t="str">
        <f t="shared" ref="AB212" si="790">IF(K140=K212,"〇","✕")</f>
        <v>〇</v>
      </c>
      <c r="AC212" s="896" t="str">
        <f t="shared" ref="AC212" si="791">IF(L140=L212,"〇","✕")</f>
        <v>〇</v>
      </c>
      <c r="AD212" s="896" t="str">
        <f t="shared" ref="AD212" si="792">IF(M140=M212,"〇","✕")</f>
        <v>〇</v>
      </c>
      <c r="AE212" s="896" t="str">
        <f t="shared" ref="AE212" si="793">IF(N140=N212,"〇","✕")</f>
        <v>〇</v>
      </c>
      <c r="AF212" s="896" t="str">
        <f t="shared" ref="AF212" si="794">IF(O140=O212,"〇","✕")</f>
        <v>〇</v>
      </c>
      <c r="AG212" s="896" t="str">
        <f t="shared" ref="AG212" si="795">IF(P140=P212,"〇","✕")</f>
        <v>〇</v>
      </c>
      <c r="AH212" s="896" t="str">
        <f t="shared" ref="AH212" si="796">IF(Q140=Q212,"〇","✕")</f>
        <v>〇</v>
      </c>
      <c r="AI212" s="896" t="str">
        <f t="shared" ref="AI212" si="797">IF(R140=R212,"〇","✕")</f>
        <v>〇</v>
      </c>
      <c r="AJ212" s="896" t="str">
        <f t="shared" ref="AJ212" si="798">IF(S140=S212,"〇","✕")</f>
        <v>〇</v>
      </c>
      <c r="AK212" s="896" t="str">
        <f t="shared" ref="AK212" si="799">IF(T140=T212,"〇","✕")</f>
        <v>〇</v>
      </c>
      <c r="AL212" s="896" t="str">
        <f t="shared" ref="AL212" si="800">IF(U140=U212,"〇","✕")</f>
        <v>〇</v>
      </c>
      <c r="AM212" s="896" t="str">
        <f t="shared" ref="AM212" si="801">IF(V140=V212,"〇","✕")</f>
        <v>〇</v>
      </c>
    </row>
    <row r="213" spans="1:39" hidden="1">
      <c r="A213" s="871"/>
      <c r="B213" s="912"/>
      <c r="C213" s="865"/>
      <c r="D213" s="405" t="s">
        <v>22</v>
      </c>
      <c r="E213" s="899"/>
      <c r="F213" s="892"/>
      <c r="G213" s="892"/>
      <c r="H213" s="892"/>
      <c r="I213" s="892"/>
      <c r="J213" s="892"/>
      <c r="K213" s="892"/>
      <c r="L213" s="892"/>
      <c r="M213" s="892"/>
      <c r="N213" s="892"/>
      <c r="O213" s="892"/>
      <c r="P213" s="892"/>
      <c r="Q213" s="892"/>
      <c r="R213" s="892"/>
      <c r="S213" s="892"/>
      <c r="T213" s="892"/>
      <c r="U213" s="897"/>
      <c r="V213" s="894"/>
      <c r="W213" s="897"/>
      <c r="X213" s="897"/>
      <c r="Y213" s="897"/>
      <c r="Z213" s="897"/>
      <c r="AA213" s="897"/>
      <c r="AB213" s="897"/>
      <c r="AC213" s="897"/>
      <c r="AD213" s="897"/>
      <c r="AE213" s="897"/>
      <c r="AF213" s="897"/>
      <c r="AG213" s="897"/>
      <c r="AH213" s="897"/>
      <c r="AI213" s="897"/>
      <c r="AJ213" s="897"/>
      <c r="AK213" s="897"/>
      <c r="AL213" s="897"/>
      <c r="AM213" s="897"/>
    </row>
    <row r="214" spans="1:39" hidden="1">
      <c r="A214" s="871"/>
      <c r="B214" s="912"/>
      <c r="C214" s="909" t="s">
        <v>52</v>
      </c>
      <c r="D214" s="405" t="s">
        <v>53</v>
      </c>
      <c r="E214" s="899"/>
      <c r="F214" s="892"/>
      <c r="G214" s="892"/>
      <c r="H214" s="892"/>
      <c r="I214" s="892"/>
      <c r="J214" s="892"/>
      <c r="K214" s="892"/>
      <c r="L214" s="892"/>
      <c r="M214" s="892"/>
      <c r="N214" s="892"/>
      <c r="O214" s="892"/>
      <c r="P214" s="892"/>
      <c r="Q214" s="892"/>
      <c r="R214" s="892"/>
      <c r="S214" s="892"/>
      <c r="T214" s="892"/>
      <c r="U214" s="897"/>
      <c r="V214" s="894"/>
      <c r="W214" s="897"/>
      <c r="X214" s="897"/>
      <c r="Y214" s="897"/>
      <c r="Z214" s="897"/>
      <c r="AA214" s="897"/>
      <c r="AB214" s="897"/>
      <c r="AC214" s="897"/>
      <c r="AD214" s="897"/>
      <c r="AE214" s="897"/>
      <c r="AF214" s="897"/>
      <c r="AG214" s="897"/>
      <c r="AH214" s="897"/>
      <c r="AI214" s="897"/>
      <c r="AJ214" s="897"/>
      <c r="AK214" s="897"/>
      <c r="AL214" s="897"/>
      <c r="AM214" s="897"/>
    </row>
    <row r="215" spans="1:39" hidden="1">
      <c r="A215" s="871"/>
      <c r="B215" s="912"/>
      <c r="C215" s="910"/>
      <c r="D215" s="404" t="s">
        <v>54</v>
      </c>
      <c r="E215" s="899"/>
      <c r="F215" s="892"/>
      <c r="G215" s="892"/>
      <c r="H215" s="892"/>
      <c r="I215" s="892"/>
      <c r="J215" s="892"/>
      <c r="K215" s="892"/>
      <c r="L215" s="892"/>
      <c r="M215" s="892"/>
      <c r="N215" s="892"/>
      <c r="O215" s="892"/>
      <c r="P215" s="892"/>
      <c r="Q215" s="892"/>
      <c r="R215" s="892"/>
      <c r="S215" s="892"/>
      <c r="T215" s="892"/>
      <c r="U215" s="898"/>
      <c r="V215" s="895"/>
      <c r="W215" s="898"/>
      <c r="X215" s="898"/>
      <c r="Y215" s="898"/>
      <c r="Z215" s="898"/>
      <c r="AA215" s="898"/>
      <c r="AB215" s="898"/>
      <c r="AC215" s="898"/>
      <c r="AD215" s="898"/>
      <c r="AE215" s="898"/>
      <c r="AF215" s="898"/>
      <c r="AG215" s="898"/>
      <c r="AH215" s="898"/>
      <c r="AI215" s="898"/>
      <c r="AJ215" s="898"/>
      <c r="AK215" s="898"/>
      <c r="AL215" s="898"/>
      <c r="AM215" s="898"/>
    </row>
    <row r="216" spans="1:39" hidden="1">
      <c r="A216" s="871"/>
      <c r="B216" s="911" t="s">
        <v>85</v>
      </c>
      <c r="C216" s="864" t="s">
        <v>50</v>
      </c>
      <c r="D216" s="403" t="s">
        <v>21</v>
      </c>
      <c r="E216" s="889"/>
      <c r="F216" s="880"/>
      <c r="G216" s="880"/>
      <c r="H216" s="880"/>
      <c r="I216" s="880"/>
      <c r="J216" s="880"/>
      <c r="K216" s="880"/>
      <c r="L216" s="880"/>
      <c r="M216" s="880"/>
      <c r="N216" s="880"/>
      <c r="O216" s="880"/>
      <c r="P216" s="880"/>
      <c r="Q216" s="880"/>
      <c r="R216" s="880"/>
      <c r="S216" s="880"/>
      <c r="T216" s="880"/>
      <c r="U216" s="892"/>
      <c r="V216" s="893">
        <v>0.99</v>
      </c>
      <c r="W216" s="896" t="str">
        <f>IF(F144=F216,"〇","✕")</f>
        <v>〇</v>
      </c>
      <c r="X216" s="896" t="str">
        <f t="shared" ref="X216" si="802">IF(G144=G216,"〇","✕")</f>
        <v>〇</v>
      </c>
      <c r="Y216" s="896" t="str">
        <f t="shared" ref="Y216" si="803">IF(H144=H216,"〇","✕")</f>
        <v>〇</v>
      </c>
      <c r="Z216" s="896" t="str">
        <f t="shared" ref="Z216" si="804">IF(I144=I216,"〇","✕")</f>
        <v>〇</v>
      </c>
      <c r="AA216" s="896" t="str">
        <f t="shared" ref="AA216" si="805">IF(J144=J216,"〇","✕")</f>
        <v>〇</v>
      </c>
      <c r="AB216" s="896" t="str">
        <f t="shared" ref="AB216" si="806">IF(K144=K216,"〇","✕")</f>
        <v>〇</v>
      </c>
      <c r="AC216" s="896" t="str">
        <f t="shared" ref="AC216" si="807">IF(L144=L216,"〇","✕")</f>
        <v>〇</v>
      </c>
      <c r="AD216" s="896" t="str">
        <f t="shared" ref="AD216" si="808">IF(M144=M216,"〇","✕")</f>
        <v>〇</v>
      </c>
      <c r="AE216" s="896" t="str">
        <f t="shared" ref="AE216" si="809">IF(N144=N216,"〇","✕")</f>
        <v>〇</v>
      </c>
      <c r="AF216" s="896" t="str">
        <f t="shared" ref="AF216" si="810">IF(O144=O216,"〇","✕")</f>
        <v>〇</v>
      </c>
      <c r="AG216" s="896" t="str">
        <f t="shared" ref="AG216" si="811">IF(P144=P216,"〇","✕")</f>
        <v>〇</v>
      </c>
      <c r="AH216" s="896" t="str">
        <f t="shared" ref="AH216" si="812">IF(Q144=Q216,"〇","✕")</f>
        <v>〇</v>
      </c>
      <c r="AI216" s="896" t="str">
        <f t="shared" ref="AI216" si="813">IF(R144=R216,"〇","✕")</f>
        <v>〇</v>
      </c>
      <c r="AJ216" s="896" t="str">
        <f t="shared" ref="AJ216" si="814">IF(S144=S216,"〇","✕")</f>
        <v>〇</v>
      </c>
      <c r="AK216" s="896" t="str">
        <f t="shared" ref="AK216" si="815">IF(T144=T216,"〇","✕")</f>
        <v>〇</v>
      </c>
      <c r="AL216" s="896" t="str">
        <f t="shared" ref="AL216" si="816">IF(U144=U216,"〇","✕")</f>
        <v>〇</v>
      </c>
      <c r="AM216" s="896" t="str">
        <f t="shared" ref="AM216" si="817">IF(V144=V216,"〇","✕")</f>
        <v>〇</v>
      </c>
    </row>
    <row r="217" spans="1:39" hidden="1">
      <c r="A217" s="871"/>
      <c r="B217" s="912"/>
      <c r="C217" s="865"/>
      <c r="D217" s="405" t="s">
        <v>22</v>
      </c>
      <c r="E217" s="890"/>
      <c r="F217" s="881"/>
      <c r="G217" s="881"/>
      <c r="H217" s="881"/>
      <c r="I217" s="881"/>
      <c r="J217" s="881"/>
      <c r="K217" s="881"/>
      <c r="L217" s="881"/>
      <c r="M217" s="881"/>
      <c r="N217" s="881"/>
      <c r="O217" s="881"/>
      <c r="P217" s="881"/>
      <c r="Q217" s="881"/>
      <c r="R217" s="881"/>
      <c r="S217" s="881"/>
      <c r="T217" s="881"/>
      <c r="U217" s="892"/>
      <c r="V217" s="894"/>
      <c r="W217" s="897"/>
      <c r="X217" s="897"/>
      <c r="Y217" s="897"/>
      <c r="Z217" s="897"/>
      <c r="AA217" s="897"/>
      <c r="AB217" s="897"/>
      <c r="AC217" s="897"/>
      <c r="AD217" s="897"/>
      <c r="AE217" s="897"/>
      <c r="AF217" s="897"/>
      <c r="AG217" s="897"/>
      <c r="AH217" s="897"/>
      <c r="AI217" s="897"/>
      <c r="AJ217" s="897"/>
      <c r="AK217" s="897"/>
      <c r="AL217" s="897"/>
      <c r="AM217" s="897"/>
    </row>
    <row r="218" spans="1:39" hidden="1">
      <c r="A218" s="871"/>
      <c r="B218" s="912"/>
      <c r="C218" s="909" t="s">
        <v>52</v>
      </c>
      <c r="D218" s="405" t="s">
        <v>53</v>
      </c>
      <c r="E218" s="890"/>
      <c r="F218" s="881"/>
      <c r="G218" s="881"/>
      <c r="H218" s="881"/>
      <c r="I218" s="881"/>
      <c r="J218" s="881"/>
      <c r="K218" s="881"/>
      <c r="L218" s="881"/>
      <c r="M218" s="881"/>
      <c r="N218" s="881"/>
      <c r="O218" s="881"/>
      <c r="P218" s="881"/>
      <c r="Q218" s="881"/>
      <c r="R218" s="881"/>
      <c r="S218" s="881"/>
      <c r="T218" s="881"/>
      <c r="U218" s="892"/>
      <c r="V218" s="894"/>
      <c r="W218" s="897"/>
      <c r="X218" s="897"/>
      <c r="Y218" s="897"/>
      <c r="Z218" s="897"/>
      <c r="AA218" s="897"/>
      <c r="AB218" s="897"/>
      <c r="AC218" s="897"/>
      <c r="AD218" s="897"/>
      <c r="AE218" s="897"/>
      <c r="AF218" s="897"/>
      <c r="AG218" s="897"/>
      <c r="AH218" s="897"/>
      <c r="AI218" s="897"/>
      <c r="AJ218" s="897"/>
      <c r="AK218" s="897"/>
      <c r="AL218" s="897"/>
      <c r="AM218" s="897"/>
    </row>
    <row r="219" spans="1:39" hidden="1">
      <c r="A219" s="871"/>
      <c r="B219" s="912"/>
      <c r="C219" s="910"/>
      <c r="D219" s="404" t="s">
        <v>54</v>
      </c>
      <c r="E219" s="891"/>
      <c r="F219" s="882"/>
      <c r="G219" s="882"/>
      <c r="H219" s="882"/>
      <c r="I219" s="882"/>
      <c r="J219" s="882"/>
      <c r="K219" s="882"/>
      <c r="L219" s="882"/>
      <c r="M219" s="882"/>
      <c r="N219" s="882"/>
      <c r="O219" s="882"/>
      <c r="P219" s="882"/>
      <c r="Q219" s="882"/>
      <c r="R219" s="882"/>
      <c r="S219" s="882"/>
      <c r="T219" s="882"/>
      <c r="U219" s="892"/>
      <c r="V219" s="895"/>
      <c r="W219" s="898"/>
      <c r="X219" s="898"/>
      <c r="Y219" s="898"/>
      <c r="Z219" s="898"/>
      <c r="AA219" s="898"/>
      <c r="AB219" s="898"/>
      <c r="AC219" s="898"/>
      <c r="AD219" s="898"/>
      <c r="AE219" s="898"/>
      <c r="AF219" s="898"/>
      <c r="AG219" s="898"/>
      <c r="AH219" s="898"/>
      <c r="AI219" s="898"/>
      <c r="AJ219" s="898"/>
      <c r="AK219" s="898"/>
      <c r="AL219" s="898"/>
      <c r="AM219" s="898"/>
    </row>
    <row r="220" spans="1:39" hidden="1">
      <c r="A220" s="871"/>
      <c r="B220" s="913" t="s">
        <v>87</v>
      </c>
      <c r="C220" s="864" t="s">
        <v>50</v>
      </c>
      <c r="D220" s="403" t="s">
        <v>21</v>
      </c>
      <c r="E220" s="889"/>
      <c r="F220" s="880"/>
      <c r="G220" s="880"/>
      <c r="H220" s="880"/>
      <c r="I220" s="880"/>
      <c r="J220" s="880"/>
      <c r="K220" s="880"/>
      <c r="L220" s="880"/>
      <c r="M220" s="880"/>
      <c r="N220" s="880"/>
      <c r="O220" s="880"/>
      <c r="P220" s="880"/>
      <c r="Q220" s="880"/>
      <c r="R220" s="880"/>
      <c r="S220" s="880"/>
      <c r="T220" s="880"/>
      <c r="U220" s="883"/>
      <c r="V220" s="886"/>
      <c r="W220" s="896" t="str">
        <f>IF(F148=F220,"〇","✕")</f>
        <v>〇</v>
      </c>
      <c r="X220" s="896" t="str">
        <f t="shared" ref="X220" si="818">IF(G148=G220,"〇","✕")</f>
        <v>〇</v>
      </c>
      <c r="Y220" s="896" t="str">
        <f t="shared" ref="Y220" si="819">IF(H148=H220,"〇","✕")</f>
        <v>〇</v>
      </c>
      <c r="Z220" s="896" t="str">
        <f t="shared" ref="Z220" si="820">IF(I148=I220,"〇","✕")</f>
        <v>〇</v>
      </c>
      <c r="AA220" s="896" t="str">
        <f t="shared" ref="AA220" si="821">IF(J148=J220,"〇","✕")</f>
        <v>〇</v>
      </c>
      <c r="AB220" s="896" t="str">
        <f t="shared" ref="AB220" si="822">IF(K148=K220,"〇","✕")</f>
        <v>〇</v>
      </c>
      <c r="AC220" s="896" t="str">
        <f t="shared" ref="AC220" si="823">IF(L148=L220,"〇","✕")</f>
        <v>〇</v>
      </c>
      <c r="AD220" s="896" t="str">
        <f t="shared" ref="AD220" si="824">IF(M148=M220,"〇","✕")</f>
        <v>〇</v>
      </c>
      <c r="AE220" s="896" t="str">
        <f t="shared" ref="AE220" si="825">IF(N148=N220,"〇","✕")</f>
        <v>〇</v>
      </c>
      <c r="AF220" s="896" t="str">
        <f t="shared" ref="AF220" si="826">IF(O148=O220,"〇","✕")</f>
        <v>〇</v>
      </c>
      <c r="AG220" s="896" t="str">
        <f t="shared" ref="AG220" si="827">IF(P148=P220,"〇","✕")</f>
        <v>〇</v>
      </c>
      <c r="AH220" s="896" t="str">
        <f t="shared" ref="AH220" si="828">IF(Q148=Q220,"〇","✕")</f>
        <v>〇</v>
      </c>
      <c r="AI220" s="896" t="str">
        <f t="shared" ref="AI220" si="829">IF(R148=R220,"〇","✕")</f>
        <v>〇</v>
      </c>
      <c r="AJ220" s="896" t="str">
        <f t="shared" ref="AJ220" si="830">IF(S148=S220,"〇","✕")</f>
        <v>〇</v>
      </c>
      <c r="AK220" s="896" t="str">
        <f t="shared" ref="AK220" si="831">IF(T148=T220,"〇","✕")</f>
        <v>〇</v>
      </c>
      <c r="AL220" s="896" t="str">
        <f t="shared" ref="AL220" si="832">IF(U148=U220,"〇","✕")</f>
        <v>〇</v>
      </c>
      <c r="AM220" s="896" t="str">
        <f t="shared" ref="AM220" si="833">IF(V148=V220,"〇","✕")</f>
        <v>〇</v>
      </c>
    </row>
    <row r="221" spans="1:39" hidden="1">
      <c r="A221" s="871"/>
      <c r="B221" s="912"/>
      <c r="C221" s="865"/>
      <c r="D221" s="405" t="s">
        <v>22</v>
      </c>
      <c r="E221" s="890"/>
      <c r="F221" s="881"/>
      <c r="G221" s="881"/>
      <c r="H221" s="881"/>
      <c r="I221" s="881"/>
      <c r="J221" s="881"/>
      <c r="K221" s="881"/>
      <c r="L221" s="881"/>
      <c r="M221" s="881"/>
      <c r="N221" s="881"/>
      <c r="O221" s="881"/>
      <c r="P221" s="881"/>
      <c r="Q221" s="881"/>
      <c r="R221" s="881"/>
      <c r="S221" s="881"/>
      <c r="T221" s="881"/>
      <c r="U221" s="884"/>
      <c r="V221" s="887"/>
      <c r="W221" s="897"/>
      <c r="X221" s="897"/>
      <c r="Y221" s="897"/>
      <c r="Z221" s="897"/>
      <c r="AA221" s="897"/>
      <c r="AB221" s="897"/>
      <c r="AC221" s="897"/>
      <c r="AD221" s="897"/>
      <c r="AE221" s="897"/>
      <c r="AF221" s="897"/>
      <c r="AG221" s="897"/>
      <c r="AH221" s="897"/>
      <c r="AI221" s="897"/>
      <c r="AJ221" s="897"/>
      <c r="AK221" s="897"/>
      <c r="AL221" s="897"/>
      <c r="AM221" s="897"/>
    </row>
    <row r="222" spans="1:39" hidden="1">
      <c r="A222" s="871"/>
      <c r="B222" s="912"/>
      <c r="C222" s="909" t="s">
        <v>52</v>
      </c>
      <c r="D222" s="405" t="s">
        <v>53</v>
      </c>
      <c r="E222" s="890"/>
      <c r="F222" s="881"/>
      <c r="G222" s="881"/>
      <c r="H222" s="881"/>
      <c r="I222" s="881"/>
      <c r="J222" s="881"/>
      <c r="K222" s="881"/>
      <c r="L222" s="881"/>
      <c r="M222" s="881"/>
      <c r="N222" s="881"/>
      <c r="O222" s="881"/>
      <c r="P222" s="881"/>
      <c r="Q222" s="881"/>
      <c r="R222" s="881"/>
      <c r="S222" s="881"/>
      <c r="T222" s="881"/>
      <c r="U222" s="884"/>
      <c r="V222" s="887"/>
      <c r="W222" s="897"/>
      <c r="X222" s="897"/>
      <c r="Y222" s="897"/>
      <c r="Z222" s="897"/>
      <c r="AA222" s="897"/>
      <c r="AB222" s="897"/>
      <c r="AC222" s="897"/>
      <c r="AD222" s="897"/>
      <c r="AE222" s="897"/>
      <c r="AF222" s="897"/>
      <c r="AG222" s="897"/>
      <c r="AH222" s="897"/>
      <c r="AI222" s="897"/>
      <c r="AJ222" s="897"/>
      <c r="AK222" s="897"/>
      <c r="AL222" s="897"/>
      <c r="AM222" s="897"/>
    </row>
    <row r="223" spans="1:39" hidden="1">
      <c r="A223" s="846"/>
      <c r="B223" s="912"/>
      <c r="C223" s="910"/>
      <c r="D223" s="404" t="s">
        <v>54</v>
      </c>
      <c r="E223" s="891"/>
      <c r="F223" s="882"/>
      <c r="G223" s="882"/>
      <c r="H223" s="882"/>
      <c r="I223" s="882"/>
      <c r="J223" s="882"/>
      <c r="K223" s="882"/>
      <c r="L223" s="882"/>
      <c r="M223" s="882"/>
      <c r="N223" s="882"/>
      <c r="O223" s="882"/>
      <c r="P223" s="882"/>
      <c r="Q223" s="882"/>
      <c r="R223" s="882"/>
      <c r="S223" s="882"/>
      <c r="T223" s="882"/>
      <c r="U223" s="885"/>
      <c r="V223" s="888"/>
      <c r="W223" s="898"/>
      <c r="X223" s="898"/>
      <c r="Y223" s="898"/>
      <c r="Z223" s="898"/>
      <c r="AA223" s="898"/>
      <c r="AB223" s="898"/>
      <c r="AC223" s="898"/>
      <c r="AD223" s="898"/>
      <c r="AE223" s="898"/>
      <c r="AF223" s="898"/>
      <c r="AG223" s="898"/>
      <c r="AH223" s="898"/>
      <c r="AI223" s="898"/>
      <c r="AJ223" s="898"/>
      <c r="AK223" s="898"/>
      <c r="AL223" s="898"/>
      <c r="AM223" s="898"/>
    </row>
    <row r="224" spans="1:39" hidden="1">
      <c r="A224" s="847" t="s">
        <v>41</v>
      </c>
      <c r="B224" s="913" t="s">
        <v>92</v>
      </c>
      <c r="C224" s="864" t="s">
        <v>50</v>
      </c>
      <c r="D224" s="403" t="s">
        <v>21</v>
      </c>
      <c r="E224" s="889"/>
      <c r="F224" s="896">
        <v>0.61</v>
      </c>
      <c r="G224" s="896">
        <v>0.48</v>
      </c>
      <c r="H224" s="896">
        <v>0.42</v>
      </c>
      <c r="I224" s="896">
        <v>0.4</v>
      </c>
      <c r="J224" s="896">
        <v>0.37</v>
      </c>
      <c r="K224" s="896">
        <v>0.35</v>
      </c>
      <c r="L224" s="896">
        <v>0.33</v>
      </c>
      <c r="M224" s="896">
        <v>0.32</v>
      </c>
      <c r="N224" s="896">
        <v>0.28999999999999998</v>
      </c>
      <c r="O224" s="896">
        <v>0.28999999999999998</v>
      </c>
      <c r="P224" s="896">
        <v>0.28000000000000003</v>
      </c>
      <c r="Q224" s="896">
        <v>0.27</v>
      </c>
      <c r="R224" s="896">
        <v>0.27</v>
      </c>
      <c r="S224" s="896">
        <v>0.27</v>
      </c>
      <c r="T224" s="896">
        <v>0.26</v>
      </c>
      <c r="U224" s="896">
        <v>0.26</v>
      </c>
      <c r="V224" s="893">
        <v>0.26</v>
      </c>
      <c r="W224" s="896" t="str">
        <f>IF(F152=F224,"〇","✕")</f>
        <v>〇</v>
      </c>
      <c r="X224" s="896" t="str">
        <f t="shared" ref="X224" si="834">IF(G152=G224,"〇","✕")</f>
        <v>〇</v>
      </c>
      <c r="Y224" s="896" t="str">
        <f t="shared" ref="Y224" si="835">IF(H152=H224,"〇","✕")</f>
        <v>〇</v>
      </c>
      <c r="Z224" s="896" t="str">
        <f t="shared" ref="Z224" si="836">IF(I152=I224,"〇","✕")</f>
        <v>〇</v>
      </c>
      <c r="AA224" s="896" t="str">
        <f t="shared" ref="AA224" si="837">IF(J152=J224,"〇","✕")</f>
        <v>〇</v>
      </c>
      <c r="AB224" s="896" t="str">
        <f t="shared" ref="AB224" si="838">IF(K152=K224,"〇","✕")</f>
        <v>〇</v>
      </c>
      <c r="AC224" s="896" t="str">
        <f t="shared" ref="AC224" si="839">IF(L152=L224,"〇","✕")</f>
        <v>〇</v>
      </c>
      <c r="AD224" s="896" t="str">
        <f t="shared" ref="AD224" si="840">IF(M152=M224,"〇","✕")</f>
        <v>〇</v>
      </c>
      <c r="AE224" s="896" t="str">
        <f t="shared" ref="AE224" si="841">IF(N152=N224,"〇","✕")</f>
        <v>〇</v>
      </c>
      <c r="AF224" s="896" t="str">
        <f t="shared" ref="AF224" si="842">IF(O152=O224,"〇","✕")</f>
        <v>〇</v>
      </c>
      <c r="AG224" s="896" t="str">
        <f t="shared" ref="AG224" si="843">IF(P152=P224,"〇","✕")</f>
        <v>〇</v>
      </c>
      <c r="AH224" s="896" t="str">
        <f t="shared" ref="AH224" si="844">IF(Q152=Q224,"〇","✕")</f>
        <v>〇</v>
      </c>
      <c r="AI224" s="896" t="str">
        <f t="shared" ref="AI224" si="845">IF(R152=R224,"〇","✕")</f>
        <v>〇</v>
      </c>
      <c r="AJ224" s="896" t="str">
        <f t="shared" ref="AJ224" si="846">IF(S152=S224,"〇","✕")</f>
        <v>〇</v>
      </c>
      <c r="AK224" s="896" t="str">
        <f t="shared" ref="AK224" si="847">IF(T152=T224,"〇","✕")</f>
        <v>〇</v>
      </c>
      <c r="AL224" s="896" t="str">
        <f t="shared" ref="AL224" si="848">IF(U152=U224,"〇","✕")</f>
        <v>〇</v>
      </c>
      <c r="AM224" s="896" t="str">
        <f t="shared" ref="AM224" si="849">IF(V152=V224,"〇","✕")</f>
        <v>〇</v>
      </c>
    </row>
    <row r="225" spans="1:39" hidden="1">
      <c r="A225" s="871"/>
      <c r="B225" s="912"/>
      <c r="C225" s="865"/>
      <c r="D225" s="405" t="s">
        <v>22</v>
      </c>
      <c r="E225" s="890"/>
      <c r="F225" s="897"/>
      <c r="G225" s="897"/>
      <c r="H225" s="897"/>
      <c r="I225" s="897"/>
      <c r="J225" s="897"/>
      <c r="K225" s="897"/>
      <c r="L225" s="897"/>
      <c r="M225" s="897"/>
      <c r="N225" s="897"/>
      <c r="O225" s="897"/>
      <c r="P225" s="897"/>
      <c r="Q225" s="897"/>
      <c r="R225" s="897"/>
      <c r="S225" s="897"/>
      <c r="T225" s="897"/>
      <c r="U225" s="897"/>
      <c r="V225" s="894"/>
      <c r="W225" s="897"/>
      <c r="X225" s="897"/>
      <c r="Y225" s="897"/>
      <c r="Z225" s="897"/>
      <c r="AA225" s="897"/>
      <c r="AB225" s="897"/>
      <c r="AC225" s="897"/>
      <c r="AD225" s="897"/>
      <c r="AE225" s="897"/>
      <c r="AF225" s="897"/>
      <c r="AG225" s="897"/>
      <c r="AH225" s="897"/>
      <c r="AI225" s="897"/>
      <c r="AJ225" s="897"/>
      <c r="AK225" s="897"/>
      <c r="AL225" s="897"/>
      <c r="AM225" s="897"/>
    </row>
    <row r="226" spans="1:39" hidden="1">
      <c r="A226" s="871"/>
      <c r="B226" s="912"/>
      <c r="C226" s="909" t="s">
        <v>52</v>
      </c>
      <c r="D226" s="405" t="s">
        <v>53</v>
      </c>
      <c r="E226" s="890"/>
      <c r="F226" s="897"/>
      <c r="G226" s="897"/>
      <c r="H226" s="897"/>
      <c r="I226" s="897"/>
      <c r="J226" s="897"/>
      <c r="K226" s="897"/>
      <c r="L226" s="897"/>
      <c r="M226" s="897"/>
      <c r="N226" s="897"/>
      <c r="O226" s="897"/>
      <c r="P226" s="897"/>
      <c r="Q226" s="897"/>
      <c r="R226" s="897"/>
      <c r="S226" s="897"/>
      <c r="T226" s="897"/>
      <c r="U226" s="897"/>
      <c r="V226" s="894"/>
      <c r="W226" s="897"/>
      <c r="X226" s="897"/>
      <c r="Y226" s="897"/>
      <c r="Z226" s="897"/>
      <c r="AA226" s="897"/>
      <c r="AB226" s="897"/>
      <c r="AC226" s="897"/>
      <c r="AD226" s="897"/>
      <c r="AE226" s="897"/>
      <c r="AF226" s="897"/>
      <c r="AG226" s="897"/>
      <c r="AH226" s="897"/>
      <c r="AI226" s="897"/>
      <c r="AJ226" s="897"/>
      <c r="AK226" s="897"/>
      <c r="AL226" s="897"/>
      <c r="AM226" s="897"/>
    </row>
    <row r="227" spans="1:39" hidden="1">
      <c r="A227" s="871"/>
      <c r="B227" s="912"/>
      <c r="C227" s="910"/>
      <c r="D227" s="404" t="s">
        <v>54</v>
      </c>
      <c r="E227" s="891"/>
      <c r="F227" s="898"/>
      <c r="G227" s="898"/>
      <c r="H227" s="898"/>
      <c r="I227" s="898"/>
      <c r="J227" s="898"/>
      <c r="K227" s="898"/>
      <c r="L227" s="898"/>
      <c r="M227" s="898"/>
      <c r="N227" s="898"/>
      <c r="O227" s="898"/>
      <c r="P227" s="898"/>
      <c r="Q227" s="898"/>
      <c r="R227" s="898"/>
      <c r="S227" s="898"/>
      <c r="T227" s="898"/>
      <c r="U227" s="898"/>
      <c r="V227" s="895"/>
      <c r="W227" s="898"/>
      <c r="X227" s="898"/>
      <c r="Y227" s="898"/>
      <c r="Z227" s="898"/>
      <c r="AA227" s="898"/>
      <c r="AB227" s="898"/>
      <c r="AC227" s="898"/>
      <c r="AD227" s="898"/>
      <c r="AE227" s="898"/>
      <c r="AF227" s="898"/>
      <c r="AG227" s="898"/>
      <c r="AH227" s="898"/>
      <c r="AI227" s="898"/>
      <c r="AJ227" s="898"/>
      <c r="AK227" s="898"/>
      <c r="AL227" s="898"/>
      <c r="AM227" s="898"/>
    </row>
    <row r="228" spans="1:39" hidden="1">
      <c r="A228" s="871"/>
      <c r="B228" s="913" t="s">
        <v>55</v>
      </c>
      <c r="C228" s="864" t="s">
        <v>50</v>
      </c>
      <c r="D228" s="403" t="s">
        <v>21</v>
      </c>
      <c r="E228" s="899"/>
      <c r="F228" s="892"/>
      <c r="G228" s="896">
        <v>0.79</v>
      </c>
      <c r="H228" s="896">
        <v>0.69</v>
      </c>
      <c r="I228" s="896">
        <v>0.66</v>
      </c>
      <c r="J228" s="896">
        <v>0.61</v>
      </c>
      <c r="K228" s="896">
        <v>0.56999999999999995</v>
      </c>
      <c r="L228" s="896">
        <v>0.54</v>
      </c>
      <c r="M228" s="896">
        <v>0.52</v>
      </c>
      <c r="N228" s="896">
        <v>0.48</v>
      </c>
      <c r="O228" s="896">
        <v>0.47</v>
      </c>
      <c r="P228" s="896">
        <v>0.46</v>
      </c>
      <c r="Q228" s="896">
        <v>0.45</v>
      </c>
      <c r="R228" s="896">
        <v>0.44</v>
      </c>
      <c r="S228" s="896">
        <v>0.44</v>
      </c>
      <c r="T228" s="896">
        <v>0.43</v>
      </c>
      <c r="U228" s="896">
        <v>0.43</v>
      </c>
      <c r="V228" s="893">
        <v>0.42</v>
      </c>
      <c r="W228" s="896" t="str">
        <f>IF(F156=F228,"〇","✕")</f>
        <v>〇</v>
      </c>
      <c r="X228" s="896" t="str">
        <f t="shared" ref="X228" si="850">IF(G156=G228,"〇","✕")</f>
        <v>〇</v>
      </c>
      <c r="Y228" s="896" t="str">
        <f t="shared" ref="Y228" si="851">IF(H156=H228,"〇","✕")</f>
        <v>〇</v>
      </c>
      <c r="Z228" s="896" t="str">
        <f t="shared" ref="Z228" si="852">IF(I156=I228,"〇","✕")</f>
        <v>〇</v>
      </c>
      <c r="AA228" s="896" t="str">
        <f t="shared" ref="AA228" si="853">IF(J156=J228,"〇","✕")</f>
        <v>〇</v>
      </c>
      <c r="AB228" s="896" t="str">
        <f t="shared" ref="AB228" si="854">IF(K156=K228,"〇","✕")</f>
        <v>〇</v>
      </c>
      <c r="AC228" s="896" t="str">
        <f t="shared" ref="AC228" si="855">IF(L156=L228,"〇","✕")</f>
        <v>〇</v>
      </c>
      <c r="AD228" s="896" t="str">
        <f t="shared" ref="AD228" si="856">IF(M156=M228,"〇","✕")</f>
        <v>〇</v>
      </c>
      <c r="AE228" s="896" t="str">
        <f t="shared" ref="AE228" si="857">IF(N156=N228,"〇","✕")</f>
        <v>〇</v>
      </c>
      <c r="AF228" s="896" t="str">
        <f t="shared" ref="AF228" si="858">IF(O156=O228,"〇","✕")</f>
        <v>〇</v>
      </c>
      <c r="AG228" s="896" t="str">
        <f t="shared" ref="AG228" si="859">IF(P156=P228,"〇","✕")</f>
        <v>〇</v>
      </c>
      <c r="AH228" s="896" t="str">
        <f t="shared" ref="AH228" si="860">IF(Q156=Q228,"〇","✕")</f>
        <v>〇</v>
      </c>
      <c r="AI228" s="896" t="str">
        <f t="shared" ref="AI228" si="861">IF(R156=R228,"〇","✕")</f>
        <v>〇</v>
      </c>
      <c r="AJ228" s="896" t="str">
        <f t="shared" ref="AJ228" si="862">IF(S156=S228,"〇","✕")</f>
        <v>〇</v>
      </c>
      <c r="AK228" s="896" t="str">
        <f t="shared" ref="AK228" si="863">IF(T156=T228,"〇","✕")</f>
        <v>〇</v>
      </c>
      <c r="AL228" s="896" t="str">
        <f t="shared" ref="AL228" si="864">IF(U156=U228,"〇","✕")</f>
        <v>〇</v>
      </c>
      <c r="AM228" s="896" t="str">
        <f t="shared" ref="AM228" si="865">IF(V156=V228,"〇","✕")</f>
        <v>〇</v>
      </c>
    </row>
    <row r="229" spans="1:39" hidden="1">
      <c r="A229" s="871"/>
      <c r="B229" s="912"/>
      <c r="C229" s="865"/>
      <c r="D229" s="405" t="s">
        <v>22</v>
      </c>
      <c r="E229" s="899"/>
      <c r="F229" s="892"/>
      <c r="G229" s="897"/>
      <c r="H229" s="897"/>
      <c r="I229" s="897"/>
      <c r="J229" s="897"/>
      <c r="K229" s="897"/>
      <c r="L229" s="897"/>
      <c r="M229" s="897"/>
      <c r="N229" s="897"/>
      <c r="O229" s="897"/>
      <c r="P229" s="897"/>
      <c r="Q229" s="897"/>
      <c r="R229" s="897"/>
      <c r="S229" s="897"/>
      <c r="T229" s="897"/>
      <c r="U229" s="897"/>
      <c r="V229" s="894"/>
      <c r="W229" s="897"/>
      <c r="X229" s="897"/>
      <c r="Y229" s="897"/>
      <c r="Z229" s="897"/>
      <c r="AA229" s="897"/>
      <c r="AB229" s="897"/>
      <c r="AC229" s="897"/>
      <c r="AD229" s="897"/>
      <c r="AE229" s="897"/>
      <c r="AF229" s="897"/>
      <c r="AG229" s="897"/>
      <c r="AH229" s="897"/>
      <c r="AI229" s="897"/>
      <c r="AJ229" s="897"/>
      <c r="AK229" s="897"/>
      <c r="AL229" s="897"/>
      <c r="AM229" s="897"/>
    </row>
    <row r="230" spans="1:39" hidden="1">
      <c r="A230" s="871"/>
      <c r="B230" s="912"/>
      <c r="C230" s="909" t="s">
        <v>52</v>
      </c>
      <c r="D230" s="405" t="s">
        <v>53</v>
      </c>
      <c r="E230" s="899"/>
      <c r="F230" s="892"/>
      <c r="G230" s="897"/>
      <c r="H230" s="897"/>
      <c r="I230" s="897"/>
      <c r="J230" s="897"/>
      <c r="K230" s="897"/>
      <c r="L230" s="897"/>
      <c r="M230" s="897"/>
      <c r="N230" s="897"/>
      <c r="O230" s="897"/>
      <c r="P230" s="897"/>
      <c r="Q230" s="897"/>
      <c r="R230" s="897"/>
      <c r="S230" s="897"/>
      <c r="T230" s="897"/>
      <c r="U230" s="897"/>
      <c r="V230" s="894"/>
      <c r="W230" s="897"/>
      <c r="X230" s="897"/>
      <c r="Y230" s="897"/>
      <c r="Z230" s="897"/>
      <c r="AA230" s="897"/>
      <c r="AB230" s="897"/>
      <c r="AC230" s="897"/>
      <c r="AD230" s="897"/>
      <c r="AE230" s="897"/>
      <c r="AF230" s="897"/>
      <c r="AG230" s="897"/>
      <c r="AH230" s="897"/>
      <c r="AI230" s="897"/>
      <c r="AJ230" s="897"/>
      <c r="AK230" s="897"/>
      <c r="AL230" s="897"/>
      <c r="AM230" s="897"/>
    </row>
    <row r="231" spans="1:39" hidden="1">
      <c r="A231" s="871"/>
      <c r="B231" s="912"/>
      <c r="C231" s="910"/>
      <c r="D231" s="404" t="s">
        <v>54</v>
      </c>
      <c r="E231" s="899"/>
      <c r="F231" s="892"/>
      <c r="G231" s="898"/>
      <c r="H231" s="898"/>
      <c r="I231" s="898"/>
      <c r="J231" s="898"/>
      <c r="K231" s="898"/>
      <c r="L231" s="898"/>
      <c r="M231" s="898"/>
      <c r="N231" s="898"/>
      <c r="O231" s="898"/>
      <c r="P231" s="898"/>
      <c r="Q231" s="898"/>
      <c r="R231" s="898"/>
      <c r="S231" s="898"/>
      <c r="T231" s="898"/>
      <c r="U231" s="898"/>
      <c r="V231" s="895"/>
      <c r="W231" s="898"/>
      <c r="X231" s="898"/>
      <c r="Y231" s="898"/>
      <c r="Z231" s="898"/>
      <c r="AA231" s="898"/>
      <c r="AB231" s="898"/>
      <c r="AC231" s="898"/>
      <c r="AD231" s="898"/>
      <c r="AE231" s="898"/>
      <c r="AF231" s="898"/>
      <c r="AG231" s="898"/>
      <c r="AH231" s="898"/>
      <c r="AI231" s="898"/>
      <c r="AJ231" s="898"/>
      <c r="AK231" s="898"/>
      <c r="AL231" s="898"/>
      <c r="AM231" s="898"/>
    </row>
    <row r="232" spans="1:39" hidden="1">
      <c r="A232" s="871"/>
      <c r="B232" s="913" t="s">
        <v>57</v>
      </c>
      <c r="C232" s="864" t="s">
        <v>50</v>
      </c>
      <c r="D232" s="403" t="s">
        <v>21</v>
      </c>
      <c r="E232" s="899"/>
      <c r="F232" s="892"/>
      <c r="G232" s="892"/>
      <c r="H232" s="896">
        <v>0.87</v>
      </c>
      <c r="I232" s="896">
        <v>0.84</v>
      </c>
      <c r="J232" s="896">
        <v>0.77</v>
      </c>
      <c r="K232" s="896">
        <v>0.72</v>
      </c>
      <c r="L232" s="896">
        <v>0.69</v>
      </c>
      <c r="M232" s="896">
        <v>0.66</v>
      </c>
      <c r="N232" s="896">
        <v>0.61</v>
      </c>
      <c r="O232" s="896">
        <v>0.59</v>
      </c>
      <c r="P232" s="896">
        <v>0.57999999999999996</v>
      </c>
      <c r="Q232" s="896">
        <v>0.56999999999999995</v>
      </c>
      <c r="R232" s="896">
        <v>0.56000000000000005</v>
      </c>
      <c r="S232" s="896">
        <v>0.55000000000000004</v>
      </c>
      <c r="T232" s="896">
        <v>0.55000000000000004</v>
      </c>
      <c r="U232" s="896">
        <v>0.54</v>
      </c>
      <c r="V232" s="893">
        <v>0.54</v>
      </c>
      <c r="W232" s="896" t="str">
        <f>IF(F160=F232,"〇","✕")</f>
        <v>〇</v>
      </c>
      <c r="X232" s="896" t="str">
        <f t="shared" ref="X232" si="866">IF(G160=G232,"〇","✕")</f>
        <v>〇</v>
      </c>
      <c r="Y232" s="896" t="str">
        <f t="shared" ref="Y232" si="867">IF(H160=H232,"〇","✕")</f>
        <v>〇</v>
      </c>
      <c r="Z232" s="896" t="str">
        <f t="shared" ref="Z232" si="868">IF(I160=I232,"〇","✕")</f>
        <v>〇</v>
      </c>
      <c r="AA232" s="896" t="str">
        <f t="shared" ref="AA232" si="869">IF(J160=J232,"〇","✕")</f>
        <v>〇</v>
      </c>
      <c r="AB232" s="896" t="str">
        <f t="shared" ref="AB232" si="870">IF(K160=K232,"〇","✕")</f>
        <v>〇</v>
      </c>
      <c r="AC232" s="896" t="str">
        <f t="shared" ref="AC232" si="871">IF(L160=L232,"〇","✕")</f>
        <v>〇</v>
      </c>
      <c r="AD232" s="896" t="str">
        <f t="shared" ref="AD232" si="872">IF(M160=M232,"〇","✕")</f>
        <v>〇</v>
      </c>
      <c r="AE232" s="896" t="str">
        <f t="shared" ref="AE232" si="873">IF(N160=N232,"〇","✕")</f>
        <v>〇</v>
      </c>
      <c r="AF232" s="896" t="str">
        <f t="shared" ref="AF232" si="874">IF(O160=O232,"〇","✕")</f>
        <v>〇</v>
      </c>
      <c r="AG232" s="896" t="str">
        <f t="shared" ref="AG232" si="875">IF(P160=P232,"〇","✕")</f>
        <v>〇</v>
      </c>
      <c r="AH232" s="896" t="str">
        <f t="shared" ref="AH232" si="876">IF(Q160=Q232,"〇","✕")</f>
        <v>〇</v>
      </c>
      <c r="AI232" s="896" t="str">
        <f t="shared" ref="AI232" si="877">IF(R160=R232,"〇","✕")</f>
        <v>〇</v>
      </c>
      <c r="AJ232" s="896" t="str">
        <f t="shared" ref="AJ232" si="878">IF(S160=S232,"〇","✕")</f>
        <v>〇</v>
      </c>
      <c r="AK232" s="896" t="str">
        <f t="shared" ref="AK232" si="879">IF(T160=T232,"〇","✕")</f>
        <v>〇</v>
      </c>
      <c r="AL232" s="896" t="str">
        <f t="shared" ref="AL232" si="880">IF(U160=U232,"〇","✕")</f>
        <v>〇</v>
      </c>
      <c r="AM232" s="896" t="str">
        <f t="shared" ref="AM232" si="881">IF(V160=V232,"〇","✕")</f>
        <v>〇</v>
      </c>
    </row>
    <row r="233" spans="1:39" hidden="1">
      <c r="A233" s="871"/>
      <c r="B233" s="912"/>
      <c r="C233" s="865"/>
      <c r="D233" s="405" t="s">
        <v>22</v>
      </c>
      <c r="E233" s="899"/>
      <c r="F233" s="892"/>
      <c r="G233" s="892"/>
      <c r="H233" s="897"/>
      <c r="I233" s="897"/>
      <c r="J233" s="897"/>
      <c r="K233" s="897"/>
      <c r="L233" s="897"/>
      <c r="M233" s="897"/>
      <c r="N233" s="897"/>
      <c r="O233" s="897"/>
      <c r="P233" s="897"/>
      <c r="Q233" s="897"/>
      <c r="R233" s="897"/>
      <c r="S233" s="897"/>
      <c r="T233" s="897"/>
      <c r="U233" s="897"/>
      <c r="V233" s="894"/>
      <c r="W233" s="897"/>
      <c r="X233" s="897"/>
      <c r="Y233" s="897"/>
      <c r="Z233" s="897"/>
      <c r="AA233" s="897"/>
      <c r="AB233" s="897"/>
      <c r="AC233" s="897"/>
      <c r="AD233" s="897"/>
      <c r="AE233" s="897"/>
      <c r="AF233" s="897"/>
      <c r="AG233" s="897"/>
      <c r="AH233" s="897"/>
      <c r="AI233" s="897"/>
      <c r="AJ233" s="897"/>
      <c r="AK233" s="897"/>
      <c r="AL233" s="897"/>
      <c r="AM233" s="897"/>
    </row>
    <row r="234" spans="1:39" hidden="1">
      <c r="A234" s="871"/>
      <c r="B234" s="912"/>
      <c r="C234" s="909" t="s">
        <v>52</v>
      </c>
      <c r="D234" s="405" t="s">
        <v>53</v>
      </c>
      <c r="E234" s="899"/>
      <c r="F234" s="892"/>
      <c r="G234" s="892"/>
      <c r="H234" s="897"/>
      <c r="I234" s="897"/>
      <c r="J234" s="897"/>
      <c r="K234" s="897"/>
      <c r="L234" s="897"/>
      <c r="M234" s="897"/>
      <c r="N234" s="897"/>
      <c r="O234" s="897"/>
      <c r="P234" s="897"/>
      <c r="Q234" s="897"/>
      <c r="R234" s="897"/>
      <c r="S234" s="897"/>
      <c r="T234" s="897"/>
      <c r="U234" s="897"/>
      <c r="V234" s="894"/>
      <c r="W234" s="897"/>
      <c r="X234" s="897"/>
      <c r="Y234" s="897"/>
      <c r="Z234" s="897"/>
      <c r="AA234" s="897"/>
      <c r="AB234" s="897"/>
      <c r="AC234" s="897"/>
      <c r="AD234" s="897"/>
      <c r="AE234" s="897"/>
      <c r="AF234" s="897"/>
      <c r="AG234" s="897"/>
      <c r="AH234" s="897"/>
      <c r="AI234" s="897"/>
      <c r="AJ234" s="897"/>
      <c r="AK234" s="897"/>
      <c r="AL234" s="897"/>
      <c r="AM234" s="897"/>
    </row>
    <row r="235" spans="1:39" hidden="1">
      <c r="A235" s="871"/>
      <c r="B235" s="912"/>
      <c r="C235" s="910"/>
      <c r="D235" s="404" t="s">
        <v>54</v>
      </c>
      <c r="E235" s="899"/>
      <c r="F235" s="892"/>
      <c r="G235" s="892"/>
      <c r="H235" s="898"/>
      <c r="I235" s="898"/>
      <c r="J235" s="898"/>
      <c r="K235" s="898"/>
      <c r="L235" s="898"/>
      <c r="M235" s="898"/>
      <c r="N235" s="898"/>
      <c r="O235" s="898"/>
      <c r="P235" s="898"/>
      <c r="Q235" s="898"/>
      <c r="R235" s="898"/>
      <c r="S235" s="898"/>
      <c r="T235" s="898"/>
      <c r="U235" s="898"/>
      <c r="V235" s="895"/>
      <c r="W235" s="898"/>
      <c r="X235" s="898"/>
      <c r="Y235" s="898"/>
      <c r="Z235" s="898"/>
      <c r="AA235" s="898"/>
      <c r="AB235" s="898"/>
      <c r="AC235" s="898"/>
      <c r="AD235" s="898"/>
      <c r="AE235" s="898"/>
      <c r="AF235" s="898"/>
      <c r="AG235" s="898"/>
      <c r="AH235" s="898"/>
      <c r="AI235" s="898"/>
      <c r="AJ235" s="898"/>
      <c r="AK235" s="898"/>
      <c r="AL235" s="898"/>
      <c r="AM235" s="898"/>
    </row>
    <row r="236" spans="1:39" hidden="1">
      <c r="A236" s="871"/>
      <c r="B236" s="911" t="s">
        <v>59</v>
      </c>
      <c r="C236" s="864" t="s">
        <v>50</v>
      </c>
      <c r="D236" s="403" t="s">
        <v>21</v>
      </c>
      <c r="E236" s="899"/>
      <c r="F236" s="892"/>
      <c r="G236" s="892"/>
      <c r="H236" s="892"/>
      <c r="I236" s="896">
        <v>0.96</v>
      </c>
      <c r="J236" s="896">
        <v>0.88</v>
      </c>
      <c r="K236" s="896">
        <v>0.83</v>
      </c>
      <c r="L236" s="896">
        <v>0.79</v>
      </c>
      <c r="M236" s="896">
        <v>0.76</v>
      </c>
      <c r="N236" s="896">
        <v>0.7</v>
      </c>
      <c r="O236" s="896">
        <v>0.68</v>
      </c>
      <c r="P236" s="896">
        <v>0.67</v>
      </c>
      <c r="Q236" s="896">
        <v>0.66</v>
      </c>
      <c r="R236" s="896">
        <v>0.64</v>
      </c>
      <c r="S236" s="896">
        <v>0.64</v>
      </c>
      <c r="T236" s="896">
        <v>0.63</v>
      </c>
      <c r="U236" s="896">
        <v>0.62</v>
      </c>
      <c r="V236" s="893">
        <v>0.62</v>
      </c>
      <c r="W236" s="896" t="str">
        <f>IF(F164=F236,"〇","✕")</f>
        <v>〇</v>
      </c>
      <c r="X236" s="896" t="str">
        <f t="shared" ref="X236" si="882">IF(G164=G236,"〇","✕")</f>
        <v>〇</v>
      </c>
      <c r="Y236" s="896" t="str">
        <f t="shared" ref="Y236" si="883">IF(H164=H236,"〇","✕")</f>
        <v>〇</v>
      </c>
      <c r="Z236" s="896" t="str">
        <f t="shared" ref="Z236" si="884">IF(I164=I236,"〇","✕")</f>
        <v>〇</v>
      </c>
      <c r="AA236" s="896" t="str">
        <f t="shared" ref="AA236" si="885">IF(J164=J236,"〇","✕")</f>
        <v>〇</v>
      </c>
      <c r="AB236" s="896" t="str">
        <f t="shared" ref="AB236" si="886">IF(K164=K236,"〇","✕")</f>
        <v>〇</v>
      </c>
      <c r="AC236" s="896" t="str">
        <f t="shared" ref="AC236" si="887">IF(L164=L236,"〇","✕")</f>
        <v>〇</v>
      </c>
      <c r="AD236" s="896" t="str">
        <f t="shared" ref="AD236" si="888">IF(M164=M236,"〇","✕")</f>
        <v>〇</v>
      </c>
      <c r="AE236" s="896" t="str">
        <f t="shared" ref="AE236" si="889">IF(N164=N236,"〇","✕")</f>
        <v>〇</v>
      </c>
      <c r="AF236" s="896" t="str">
        <f t="shared" ref="AF236" si="890">IF(O164=O236,"〇","✕")</f>
        <v>〇</v>
      </c>
      <c r="AG236" s="896" t="str">
        <f t="shared" ref="AG236" si="891">IF(P164=P236,"〇","✕")</f>
        <v>〇</v>
      </c>
      <c r="AH236" s="896" t="str">
        <f t="shared" ref="AH236" si="892">IF(Q164=Q236,"〇","✕")</f>
        <v>〇</v>
      </c>
      <c r="AI236" s="896" t="str">
        <f t="shared" ref="AI236" si="893">IF(R164=R236,"〇","✕")</f>
        <v>〇</v>
      </c>
      <c r="AJ236" s="896" t="str">
        <f t="shared" ref="AJ236" si="894">IF(S164=S236,"〇","✕")</f>
        <v>〇</v>
      </c>
      <c r="AK236" s="896" t="str">
        <f t="shared" ref="AK236" si="895">IF(T164=T236,"〇","✕")</f>
        <v>〇</v>
      </c>
      <c r="AL236" s="896" t="str">
        <f t="shared" ref="AL236" si="896">IF(U164=U236,"〇","✕")</f>
        <v>〇</v>
      </c>
      <c r="AM236" s="896" t="str">
        <f t="shared" ref="AM236" si="897">IF(V164=V236,"〇","✕")</f>
        <v>〇</v>
      </c>
    </row>
    <row r="237" spans="1:39" hidden="1">
      <c r="A237" s="871"/>
      <c r="B237" s="912"/>
      <c r="C237" s="865"/>
      <c r="D237" s="405" t="s">
        <v>22</v>
      </c>
      <c r="E237" s="899"/>
      <c r="F237" s="892"/>
      <c r="G237" s="892"/>
      <c r="H237" s="892"/>
      <c r="I237" s="897"/>
      <c r="J237" s="897"/>
      <c r="K237" s="897"/>
      <c r="L237" s="897"/>
      <c r="M237" s="897"/>
      <c r="N237" s="897"/>
      <c r="O237" s="897"/>
      <c r="P237" s="897"/>
      <c r="Q237" s="897"/>
      <c r="R237" s="897"/>
      <c r="S237" s="897"/>
      <c r="T237" s="897"/>
      <c r="U237" s="897"/>
      <c r="V237" s="894"/>
      <c r="W237" s="897"/>
      <c r="X237" s="897"/>
      <c r="Y237" s="897"/>
      <c r="Z237" s="897"/>
      <c r="AA237" s="897"/>
      <c r="AB237" s="897"/>
      <c r="AC237" s="897"/>
      <c r="AD237" s="897"/>
      <c r="AE237" s="897"/>
      <c r="AF237" s="897"/>
      <c r="AG237" s="897"/>
      <c r="AH237" s="897"/>
      <c r="AI237" s="897"/>
      <c r="AJ237" s="897"/>
      <c r="AK237" s="897"/>
      <c r="AL237" s="897"/>
      <c r="AM237" s="897"/>
    </row>
    <row r="238" spans="1:39" hidden="1">
      <c r="A238" s="871"/>
      <c r="B238" s="912"/>
      <c r="C238" s="909" t="s">
        <v>52</v>
      </c>
      <c r="D238" s="405" t="s">
        <v>53</v>
      </c>
      <c r="E238" s="899"/>
      <c r="F238" s="892"/>
      <c r="G238" s="892"/>
      <c r="H238" s="892"/>
      <c r="I238" s="897"/>
      <c r="J238" s="897"/>
      <c r="K238" s="897"/>
      <c r="L238" s="897"/>
      <c r="M238" s="897"/>
      <c r="N238" s="897"/>
      <c r="O238" s="897"/>
      <c r="P238" s="897"/>
      <c r="Q238" s="897"/>
      <c r="R238" s="897"/>
      <c r="S238" s="897"/>
      <c r="T238" s="897"/>
      <c r="U238" s="897"/>
      <c r="V238" s="894"/>
      <c r="W238" s="897"/>
      <c r="X238" s="897"/>
      <c r="Y238" s="897"/>
      <c r="Z238" s="897"/>
      <c r="AA238" s="897"/>
      <c r="AB238" s="897"/>
      <c r="AC238" s="897"/>
      <c r="AD238" s="897"/>
      <c r="AE238" s="897"/>
      <c r="AF238" s="897"/>
      <c r="AG238" s="897"/>
      <c r="AH238" s="897"/>
      <c r="AI238" s="897"/>
      <c r="AJ238" s="897"/>
      <c r="AK238" s="897"/>
      <c r="AL238" s="897"/>
      <c r="AM238" s="897"/>
    </row>
    <row r="239" spans="1:39" hidden="1">
      <c r="A239" s="871"/>
      <c r="B239" s="912"/>
      <c r="C239" s="910"/>
      <c r="D239" s="404" t="s">
        <v>54</v>
      </c>
      <c r="E239" s="899"/>
      <c r="F239" s="892"/>
      <c r="G239" s="892"/>
      <c r="H239" s="892"/>
      <c r="I239" s="898"/>
      <c r="J239" s="898"/>
      <c r="K239" s="898"/>
      <c r="L239" s="898"/>
      <c r="M239" s="898"/>
      <c r="N239" s="898"/>
      <c r="O239" s="898"/>
      <c r="P239" s="898"/>
      <c r="Q239" s="898"/>
      <c r="R239" s="898"/>
      <c r="S239" s="898"/>
      <c r="T239" s="898"/>
      <c r="U239" s="898"/>
      <c r="V239" s="895"/>
      <c r="W239" s="898"/>
      <c r="X239" s="898"/>
      <c r="Y239" s="898"/>
      <c r="Z239" s="898"/>
      <c r="AA239" s="898"/>
      <c r="AB239" s="898"/>
      <c r="AC239" s="898"/>
      <c r="AD239" s="898"/>
      <c r="AE239" s="898"/>
      <c r="AF239" s="898"/>
      <c r="AG239" s="898"/>
      <c r="AH239" s="898"/>
      <c r="AI239" s="898"/>
      <c r="AJ239" s="898"/>
      <c r="AK239" s="898"/>
      <c r="AL239" s="898"/>
      <c r="AM239" s="898"/>
    </row>
    <row r="240" spans="1:39" hidden="1">
      <c r="A240" s="871"/>
      <c r="B240" s="911" t="s">
        <v>61</v>
      </c>
      <c r="C240" s="864" t="s">
        <v>50</v>
      </c>
      <c r="D240" s="403" t="s">
        <v>21</v>
      </c>
      <c r="E240" s="899"/>
      <c r="F240" s="892"/>
      <c r="G240" s="892"/>
      <c r="H240" s="892"/>
      <c r="I240" s="892"/>
      <c r="J240" s="896">
        <v>0.92</v>
      </c>
      <c r="K240" s="896">
        <v>0.86</v>
      </c>
      <c r="L240" s="896">
        <v>0.82</v>
      </c>
      <c r="M240" s="896">
        <v>0.79</v>
      </c>
      <c r="N240" s="896">
        <v>0.73</v>
      </c>
      <c r="O240" s="896">
        <v>0.71</v>
      </c>
      <c r="P240" s="896">
        <v>0.7</v>
      </c>
      <c r="Q240" s="896">
        <v>0.68</v>
      </c>
      <c r="R240" s="896">
        <v>0.67</v>
      </c>
      <c r="S240" s="896">
        <v>0.66</v>
      </c>
      <c r="T240" s="896">
        <v>0.66</v>
      </c>
      <c r="U240" s="896">
        <v>0.65</v>
      </c>
      <c r="V240" s="893">
        <v>0.64</v>
      </c>
      <c r="W240" s="896" t="str">
        <f>IF(F168=F240,"〇","✕")</f>
        <v>〇</v>
      </c>
      <c r="X240" s="896" t="str">
        <f t="shared" ref="X240" si="898">IF(G168=G240,"〇","✕")</f>
        <v>〇</v>
      </c>
      <c r="Y240" s="896" t="str">
        <f t="shared" ref="Y240" si="899">IF(H168=H240,"〇","✕")</f>
        <v>〇</v>
      </c>
      <c r="Z240" s="896" t="str">
        <f t="shared" ref="Z240" si="900">IF(I168=I240,"〇","✕")</f>
        <v>〇</v>
      </c>
      <c r="AA240" s="896" t="str">
        <f t="shared" ref="AA240" si="901">IF(J168=J240,"〇","✕")</f>
        <v>〇</v>
      </c>
      <c r="AB240" s="896" t="str">
        <f t="shared" ref="AB240" si="902">IF(K168=K240,"〇","✕")</f>
        <v>〇</v>
      </c>
      <c r="AC240" s="896" t="str">
        <f t="shared" ref="AC240" si="903">IF(L168=L240,"〇","✕")</f>
        <v>〇</v>
      </c>
      <c r="AD240" s="896" t="str">
        <f t="shared" ref="AD240" si="904">IF(M168=M240,"〇","✕")</f>
        <v>〇</v>
      </c>
      <c r="AE240" s="896" t="str">
        <f t="shared" ref="AE240" si="905">IF(N168=N240,"〇","✕")</f>
        <v>〇</v>
      </c>
      <c r="AF240" s="896" t="str">
        <f t="shared" ref="AF240" si="906">IF(O168=O240,"〇","✕")</f>
        <v>〇</v>
      </c>
      <c r="AG240" s="896" t="str">
        <f t="shared" ref="AG240" si="907">IF(P168=P240,"〇","✕")</f>
        <v>〇</v>
      </c>
      <c r="AH240" s="896" t="str">
        <f t="shared" ref="AH240" si="908">IF(Q168=Q240,"〇","✕")</f>
        <v>〇</v>
      </c>
      <c r="AI240" s="896" t="str">
        <f t="shared" ref="AI240" si="909">IF(R168=R240,"〇","✕")</f>
        <v>〇</v>
      </c>
      <c r="AJ240" s="896" t="str">
        <f t="shared" ref="AJ240" si="910">IF(S168=S240,"〇","✕")</f>
        <v>〇</v>
      </c>
      <c r="AK240" s="896" t="str">
        <f t="shared" ref="AK240" si="911">IF(T168=T240,"〇","✕")</f>
        <v>〇</v>
      </c>
      <c r="AL240" s="896" t="str">
        <f t="shared" ref="AL240" si="912">IF(U168=U240,"〇","✕")</f>
        <v>〇</v>
      </c>
      <c r="AM240" s="896" t="str">
        <f t="shared" ref="AM240" si="913">IF(V168=V240,"〇","✕")</f>
        <v>〇</v>
      </c>
    </row>
    <row r="241" spans="1:39" hidden="1">
      <c r="A241" s="871"/>
      <c r="B241" s="912"/>
      <c r="C241" s="865"/>
      <c r="D241" s="405" t="s">
        <v>22</v>
      </c>
      <c r="E241" s="899"/>
      <c r="F241" s="892"/>
      <c r="G241" s="892"/>
      <c r="H241" s="892"/>
      <c r="I241" s="892"/>
      <c r="J241" s="897"/>
      <c r="K241" s="897"/>
      <c r="L241" s="897"/>
      <c r="M241" s="897"/>
      <c r="N241" s="897"/>
      <c r="O241" s="897"/>
      <c r="P241" s="897"/>
      <c r="Q241" s="897"/>
      <c r="R241" s="897"/>
      <c r="S241" s="897"/>
      <c r="T241" s="897"/>
      <c r="U241" s="897"/>
      <c r="V241" s="894"/>
      <c r="W241" s="897"/>
      <c r="X241" s="897"/>
      <c r="Y241" s="897"/>
      <c r="Z241" s="897"/>
      <c r="AA241" s="897"/>
      <c r="AB241" s="897"/>
      <c r="AC241" s="897"/>
      <c r="AD241" s="897"/>
      <c r="AE241" s="897"/>
      <c r="AF241" s="897"/>
      <c r="AG241" s="897"/>
      <c r="AH241" s="897"/>
      <c r="AI241" s="897"/>
      <c r="AJ241" s="897"/>
      <c r="AK241" s="897"/>
      <c r="AL241" s="897"/>
      <c r="AM241" s="897"/>
    </row>
    <row r="242" spans="1:39" hidden="1">
      <c r="A242" s="871"/>
      <c r="B242" s="912"/>
      <c r="C242" s="909" t="s">
        <v>52</v>
      </c>
      <c r="D242" s="405" t="s">
        <v>53</v>
      </c>
      <c r="E242" s="899"/>
      <c r="F242" s="892"/>
      <c r="G242" s="892"/>
      <c r="H242" s="892"/>
      <c r="I242" s="892"/>
      <c r="J242" s="897"/>
      <c r="K242" s="897"/>
      <c r="L242" s="897"/>
      <c r="M242" s="897"/>
      <c r="N242" s="897"/>
      <c r="O242" s="897"/>
      <c r="P242" s="897"/>
      <c r="Q242" s="897"/>
      <c r="R242" s="897"/>
      <c r="S242" s="897"/>
      <c r="T242" s="897"/>
      <c r="U242" s="897"/>
      <c r="V242" s="894"/>
      <c r="W242" s="897"/>
      <c r="X242" s="897"/>
      <c r="Y242" s="897"/>
      <c r="Z242" s="897"/>
      <c r="AA242" s="897"/>
      <c r="AB242" s="897"/>
      <c r="AC242" s="897"/>
      <c r="AD242" s="897"/>
      <c r="AE242" s="897"/>
      <c r="AF242" s="897"/>
      <c r="AG242" s="897"/>
      <c r="AH242" s="897"/>
      <c r="AI242" s="897"/>
      <c r="AJ242" s="897"/>
      <c r="AK242" s="897"/>
      <c r="AL242" s="897"/>
      <c r="AM242" s="897"/>
    </row>
    <row r="243" spans="1:39" hidden="1">
      <c r="A243" s="871"/>
      <c r="B243" s="912"/>
      <c r="C243" s="910"/>
      <c r="D243" s="404" t="s">
        <v>54</v>
      </c>
      <c r="E243" s="899"/>
      <c r="F243" s="892"/>
      <c r="G243" s="892"/>
      <c r="H243" s="892"/>
      <c r="I243" s="892"/>
      <c r="J243" s="898"/>
      <c r="K243" s="898"/>
      <c r="L243" s="898"/>
      <c r="M243" s="898"/>
      <c r="N243" s="898"/>
      <c r="O243" s="898"/>
      <c r="P243" s="898"/>
      <c r="Q243" s="898"/>
      <c r="R243" s="898"/>
      <c r="S243" s="898"/>
      <c r="T243" s="898"/>
      <c r="U243" s="898"/>
      <c r="V243" s="895"/>
      <c r="W243" s="898"/>
      <c r="X243" s="898"/>
      <c r="Y243" s="898"/>
      <c r="Z243" s="898"/>
      <c r="AA243" s="898"/>
      <c r="AB243" s="898"/>
      <c r="AC243" s="898"/>
      <c r="AD243" s="898"/>
      <c r="AE243" s="898"/>
      <c r="AF243" s="898"/>
      <c r="AG243" s="898"/>
      <c r="AH243" s="898"/>
      <c r="AI243" s="898"/>
      <c r="AJ243" s="898"/>
      <c r="AK243" s="898"/>
      <c r="AL243" s="898"/>
      <c r="AM243" s="898"/>
    </row>
    <row r="244" spans="1:39" hidden="1">
      <c r="A244" s="871"/>
      <c r="B244" s="911" t="s">
        <v>63</v>
      </c>
      <c r="C244" s="864" t="s">
        <v>50</v>
      </c>
      <c r="D244" s="403" t="s">
        <v>21</v>
      </c>
      <c r="E244" s="899"/>
      <c r="F244" s="892"/>
      <c r="G244" s="892"/>
      <c r="H244" s="892"/>
      <c r="I244" s="892"/>
      <c r="J244" s="892"/>
      <c r="K244" s="896">
        <v>0.94</v>
      </c>
      <c r="L244" s="896">
        <v>0.89</v>
      </c>
      <c r="M244" s="896">
        <v>0.86</v>
      </c>
      <c r="N244" s="896">
        <v>0.79</v>
      </c>
      <c r="O244" s="896">
        <v>0.77</v>
      </c>
      <c r="P244" s="896">
        <v>0.76</v>
      </c>
      <c r="Q244" s="896">
        <v>0.74</v>
      </c>
      <c r="R244" s="896">
        <v>0.73</v>
      </c>
      <c r="S244" s="896">
        <v>0.72</v>
      </c>
      <c r="T244" s="896">
        <v>0.71</v>
      </c>
      <c r="U244" s="896">
        <v>0.71</v>
      </c>
      <c r="V244" s="893">
        <v>0.7</v>
      </c>
      <c r="W244" s="896" t="str">
        <f>IF(F172=F244,"〇","✕")</f>
        <v>〇</v>
      </c>
      <c r="X244" s="896" t="str">
        <f t="shared" ref="X244" si="914">IF(G172=G244,"〇","✕")</f>
        <v>〇</v>
      </c>
      <c r="Y244" s="896" t="str">
        <f t="shared" ref="Y244" si="915">IF(H172=H244,"〇","✕")</f>
        <v>〇</v>
      </c>
      <c r="Z244" s="896" t="str">
        <f t="shared" ref="Z244" si="916">IF(I172=I244,"〇","✕")</f>
        <v>〇</v>
      </c>
      <c r="AA244" s="896" t="str">
        <f t="shared" ref="AA244" si="917">IF(J172=J244,"〇","✕")</f>
        <v>〇</v>
      </c>
      <c r="AB244" s="896" t="str">
        <f t="shared" ref="AB244" si="918">IF(K172=K244,"〇","✕")</f>
        <v>〇</v>
      </c>
      <c r="AC244" s="896" t="str">
        <f t="shared" ref="AC244" si="919">IF(L172=L244,"〇","✕")</f>
        <v>〇</v>
      </c>
      <c r="AD244" s="896" t="str">
        <f t="shared" ref="AD244" si="920">IF(M172=M244,"〇","✕")</f>
        <v>〇</v>
      </c>
      <c r="AE244" s="896" t="str">
        <f t="shared" ref="AE244" si="921">IF(N172=N244,"〇","✕")</f>
        <v>〇</v>
      </c>
      <c r="AF244" s="896" t="str">
        <f t="shared" ref="AF244" si="922">IF(O172=O244,"〇","✕")</f>
        <v>〇</v>
      </c>
      <c r="AG244" s="896" t="str">
        <f t="shared" ref="AG244" si="923">IF(P172=P244,"〇","✕")</f>
        <v>〇</v>
      </c>
      <c r="AH244" s="896" t="str">
        <f t="shared" ref="AH244" si="924">IF(Q172=Q244,"〇","✕")</f>
        <v>〇</v>
      </c>
      <c r="AI244" s="896" t="str">
        <f t="shared" ref="AI244" si="925">IF(R172=R244,"〇","✕")</f>
        <v>〇</v>
      </c>
      <c r="AJ244" s="896" t="str">
        <f t="shared" ref="AJ244" si="926">IF(S172=S244,"〇","✕")</f>
        <v>〇</v>
      </c>
      <c r="AK244" s="896" t="str">
        <f t="shared" ref="AK244" si="927">IF(T172=T244,"〇","✕")</f>
        <v>〇</v>
      </c>
      <c r="AL244" s="896" t="str">
        <f t="shared" ref="AL244" si="928">IF(U172=U244,"〇","✕")</f>
        <v>〇</v>
      </c>
      <c r="AM244" s="896" t="str">
        <f t="shared" ref="AM244" si="929">IF(V172=V244,"〇","✕")</f>
        <v>〇</v>
      </c>
    </row>
    <row r="245" spans="1:39" hidden="1">
      <c r="A245" s="871"/>
      <c r="B245" s="912"/>
      <c r="C245" s="865"/>
      <c r="D245" s="405" t="s">
        <v>22</v>
      </c>
      <c r="E245" s="899"/>
      <c r="F245" s="892"/>
      <c r="G245" s="892"/>
      <c r="H245" s="892"/>
      <c r="I245" s="892"/>
      <c r="J245" s="892"/>
      <c r="K245" s="897"/>
      <c r="L245" s="897"/>
      <c r="M245" s="897"/>
      <c r="N245" s="897"/>
      <c r="O245" s="897"/>
      <c r="P245" s="897"/>
      <c r="Q245" s="897"/>
      <c r="R245" s="897"/>
      <c r="S245" s="897"/>
      <c r="T245" s="897"/>
      <c r="U245" s="897"/>
      <c r="V245" s="894"/>
      <c r="W245" s="897"/>
      <c r="X245" s="897"/>
      <c r="Y245" s="897"/>
      <c r="Z245" s="897"/>
      <c r="AA245" s="897"/>
      <c r="AB245" s="897"/>
      <c r="AC245" s="897"/>
      <c r="AD245" s="897"/>
      <c r="AE245" s="897"/>
      <c r="AF245" s="897"/>
      <c r="AG245" s="897"/>
      <c r="AH245" s="897"/>
      <c r="AI245" s="897"/>
      <c r="AJ245" s="897"/>
      <c r="AK245" s="897"/>
      <c r="AL245" s="897"/>
      <c r="AM245" s="897"/>
    </row>
    <row r="246" spans="1:39" hidden="1">
      <c r="A246" s="871"/>
      <c r="B246" s="912"/>
      <c r="C246" s="909" t="s">
        <v>52</v>
      </c>
      <c r="D246" s="405" t="s">
        <v>53</v>
      </c>
      <c r="E246" s="899"/>
      <c r="F246" s="892"/>
      <c r="G246" s="892"/>
      <c r="H246" s="892"/>
      <c r="I246" s="892"/>
      <c r="J246" s="892"/>
      <c r="K246" s="897"/>
      <c r="L246" s="897"/>
      <c r="M246" s="897"/>
      <c r="N246" s="897"/>
      <c r="O246" s="897"/>
      <c r="P246" s="897"/>
      <c r="Q246" s="897"/>
      <c r="R246" s="897"/>
      <c r="S246" s="897"/>
      <c r="T246" s="897"/>
      <c r="U246" s="897"/>
      <c r="V246" s="894"/>
      <c r="W246" s="897"/>
      <c r="X246" s="897"/>
      <c r="Y246" s="897"/>
      <c r="Z246" s="897"/>
      <c r="AA246" s="897"/>
      <c r="AB246" s="897"/>
      <c r="AC246" s="897"/>
      <c r="AD246" s="897"/>
      <c r="AE246" s="897"/>
      <c r="AF246" s="897"/>
      <c r="AG246" s="897"/>
      <c r="AH246" s="897"/>
      <c r="AI246" s="897"/>
      <c r="AJ246" s="897"/>
      <c r="AK246" s="897"/>
      <c r="AL246" s="897"/>
      <c r="AM246" s="897"/>
    </row>
    <row r="247" spans="1:39" hidden="1">
      <c r="A247" s="871"/>
      <c r="B247" s="912"/>
      <c r="C247" s="910"/>
      <c r="D247" s="404" t="s">
        <v>54</v>
      </c>
      <c r="E247" s="899"/>
      <c r="F247" s="892"/>
      <c r="G247" s="892"/>
      <c r="H247" s="892"/>
      <c r="I247" s="892"/>
      <c r="J247" s="892"/>
      <c r="K247" s="898"/>
      <c r="L247" s="898"/>
      <c r="M247" s="898"/>
      <c r="N247" s="898"/>
      <c r="O247" s="898"/>
      <c r="P247" s="898"/>
      <c r="Q247" s="898"/>
      <c r="R247" s="898"/>
      <c r="S247" s="898"/>
      <c r="T247" s="898"/>
      <c r="U247" s="898"/>
      <c r="V247" s="895"/>
      <c r="W247" s="898"/>
      <c r="X247" s="898"/>
      <c r="Y247" s="898"/>
      <c r="Z247" s="898"/>
      <c r="AA247" s="898"/>
      <c r="AB247" s="898"/>
      <c r="AC247" s="898"/>
      <c r="AD247" s="898"/>
      <c r="AE247" s="898"/>
      <c r="AF247" s="898"/>
      <c r="AG247" s="898"/>
      <c r="AH247" s="898"/>
      <c r="AI247" s="898"/>
      <c r="AJ247" s="898"/>
      <c r="AK247" s="898"/>
      <c r="AL247" s="898"/>
      <c r="AM247" s="898"/>
    </row>
    <row r="248" spans="1:39" hidden="1">
      <c r="A248" s="871"/>
      <c r="B248" s="911" t="s">
        <v>65</v>
      </c>
      <c r="C248" s="864" t="s">
        <v>50</v>
      </c>
      <c r="D248" s="403" t="s">
        <v>21</v>
      </c>
      <c r="E248" s="899"/>
      <c r="F248" s="892"/>
      <c r="G248" s="892"/>
      <c r="H248" s="892"/>
      <c r="I248" s="892"/>
      <c r="J248" s="892"/>
      <c r="K248" s="892"/>
      <c r="L248" s="896">
        <v>0.95</v>
      </c>
      <c r="M248" s="896">
        <v>0.91</v>
      </c>
      <c r="N248" s="896">
        <v>0.84</v>
      </c>
      <c r="O248" s="896">
        <v>0.82</v>
      </c>
      <c r="P248" s="896">
        <v>0.81</v>
      </c>
      <c r="Q248" s="896">
        <v>0.79</v>
      </c>
      <c r="R248" s="896">
        <v>0.77</v>
      </c>
      <c r="S248" s="896">
        <v>0.77</v>
      </c>
      <c r="T248" s="896">
        <v>0.76</v>
      </c>
      <c r="U248" s="896">
        <v>0.75</v>
      </c>
      <c r="V248" s="893">
        <v>0.74</v>
      </c>
      <c r="W248" s="896" t="str">
        <f>IF(F176=F248,"〇","✕")</f>
        <v>〇</v>
      </c>
      <c r="X248" s="896" t="str">
        <f t="shared" ref="X248" si="930">IF(G176=G248,"〇","✕")</f>
        <v>〇</v>
      </c>
      <c r="Y248" s="896" t="str">
        <f t="shared" ref="Y248" si="931">IF(H176=H248,"〇","✕")</f>
        <v>〇</v>
      </c>
      <c r="Z248" s="896" t="str">
        <f t="shared" ref="Z248" si="932">IF(I176=I248,"〇","✕")</f>
        <v>〇</v>
      </c>
      <c r="AA248" s="896" t="str">
        <f t="shared" ref="AA248" si="933">IF(J176=J248,"〇","✕")</f>
        <v>〇</v>
      </c>
      <c r="AB248" s="896" t="str">
        <f t="shared" ref="AB248" si="934">IF(K176=K248,"〇","✕")</f>
        <v>〇</v>
      </c>
      <c r="AC248" s="896" t="str">
        <f t="shared" ref="AC248" si="935">IF(L176=L248,"〇","✕")</f>
        <v>〇</v>
      </c>
      <c r="AD248" s="896" t="str">
        <f t="shared" ref="AD248" si="936">IF(M176=M248,"〇","✕")</f>
        <v>〇</v>
      </c>
      <c r="AE248" s="896" t="str">
        <f t="shared" ref="AE248" si="937">IF(N176=N248,"〇","✕")</f>
        <v>〇</v>
      </c>
      <c r="AF248" s="896" t="str">
        <f t="shared" ref="AF248" si="938">IF(O176=O248,"〇","✕")</f>
        <v>〇</v>
      </c>
      <c r="AG248" s="896" t="str">
        <f t="shared" ref="AG248" si="939">IF(P176=P248,"〇","✕")</f>
        <v>〇</v>
      </c>
      <c r="AH248" s="896" t="str">
        <f t="shared" ref="AH248" si="940">IF(Q176=Q248,"〇","✕")</f>
        <v>〇</v>
      </c>
      <c r="AI248" s="896" t="str">
        <f t="shared" ref="AI248" si="941">IF(R176=R248,"〇","✕")</f>
        <v>〇</v>
      </c>
      <c r="AJ248" s="896" t="str">
        <f t="shared" ref="AJ248" si="942">IF(S176=S248,"〇","✕")</f>
        <v>〇</v>
      </c>
      <c r="AK248" s="896" t="str">
        <f t="shared" ref="AK248" si="943">IF(T176=T248,"〇","✕")</f>
        <v>〇</v>
      </c>
      <c r="AL248" s="896" t="str">
        <f t="shared" ref="AL248" si="944">IF(U176=U248,"〇","✕")</f>
        <v>〇</v>
      </c>
      <c r="AM248" s="896" t="str">
        <f t="shared" ref="AM248" si="945">IF(V176=V248,"〇","✕")</f>
        <v>〇</v>
      </c>
    </row>
    <row r="249" spans="1:39" hidden="1">
      <c r="A249" s="871"/>
      <c r="B249" s="912"/>
      <c r="C249" s="865"/>
      <c r="D249" s="405" t="s">
        <v>22</v>
      </c>
      <c r="E249" s="899"/>
      <c r="F249" s="892"/>
      <c r="G249" s="892"/>
      <c r="H249" s="892"/>
      <c r="I249" s="892"/>
      <c r="J249" s="892"/>
      <c r="K249" s="892"/>
      <c r="L249" s="897"/>
      <c r="M249" s="897"/>
      <c r="N249" s="897"/>
      <c r="O249" s="897"/>
      <c r="P249" s="897"/>
      <c r="Q249" s="897"/>
      <c r="R249" s="897"/>
      <c r="S249" s="897"/>
      <c r="T249" s="897"/>
      <c r="U249" s="897"/>
      <c r="V249" s="894"/>
      <c r="W249" s="897"/>
      <c r="X249" s="897"/>
      <c r="Y249" s="897"/>
      <c r="Z249" s="897"/>
      <c r="AA249" s="897"/>
      <c r="AB249" s="897"/>
      <c r="AC249" s="897"/>
      <c r="AD249" s="897"/>
      <c r="AE249" s="897"/>
      <c r="AF249" s="897"/>
      <c r="AG249" s="897"/>
      <c r="AH249" s="897"/>
      <c r="AI249" s="897"/>
      <c r="AJ249" s="897"/>
      <c r="AK249" s="897"/>
      <c r="AL249" s="897"/>
      <c r="AM249" s="897"/>
    </row>
    <row r="250" spans="1:39" hidden="1">
      <c r="A250" s="871"/>
      <c r="B250" s="912"/>
      <c r="C250" s="909" t="s">
        <v>52</v>
      </c>
      <c r="D250" s="405" t="s">
        <v>53</v>
      </c>
      <c r="E250" s="899"/>
      <c r="F250" s="892"/>
      <c r="G250" s="892"/>
      <c r="H250" s="892"/>
      <c r="I250" s="892"/>
      <c r="J250" s="892"/>
      <c r="K250" s="892"/>
      <c r="L250" s="897"/>
      <c r="M250" s="897"/>
      <c r="N250" s="897"/>
      <c r="O250" s="897"/>
      <c r="P250" s="897"/>
      <c r="Q250" s="897"/>
      <c r="R250" s="897"/>
      <c r="S250" s="897"/>
      <c r="T250" s="897"/>
      <c r="U250" s="897"/>
      <c r="V250" s="894"/>
      <c r="W250" s="897"/>
      <c r="X250" s="897"/>
      <c r="Y250" s="897"/>
      <c r="Z250" s="897"/>
      <c r="AA250" s="897"/>
      <c r="AB250" s="897"/>
      <c r="AC250" s="897"/>
      <c r="AD250" s="897"/>
      <c r="AE250" s="897"/>
      <c r="AF250" s="897"/>
      <c r="AG250" s="897"/>
      <c r="AH250" s="897"/>
      <c r="AI250" s="897"/>
      <c r="AJ250" s="897"/>
      <c r="AK250" s="897"/>
      <c r="AL250" s="897"/>
      <c r="AM250" s="897"/>
    </row>
    <row r="251" spans="1:39" hidden="1">
      <c r="A251" s="871"/>
      <c r="B251" s="912"/>
      <c r="C251" s="910"/>
      <c r="D251" s="404" t="s">
        <v>54</v>
      </c>
      <c r="E251" s="899"/>
      <c r="F251" s="892"/>
      <c r="G251" s="892"/>
      <c r="H251" s="892"/>
      <c r="I251" s="892"/>
      <c r="J251" s="892"/>
      <c r="K251" s="892"/>
      <c r="L251" s="898"/>
      <c r="M251" s="898"/>
      <c r="N251" s="898"/>
      <c r="O251" s="898"/>
      <c r="P251" s="898"/>
      <c r="Q251" s="898"/>
      <c r="R251" s="898"/>
      <c r="S251" s="898"/>
      <c r="T251" s="898"/>
      <c r="U251" s="898"/>
      <c r="V251" s="895"/>
      <c r="W251" s="898"/>
      <c r="X251" s="898"/>
      <c r="Y251" s="898"/>
      <c r="Z251" s="898"/>
      <c r="AA251" s="898"/>
      <c r="AB251" s="898"/>
      <c r="AC251" s="898"/>
      <c r="AD251" s="898"/>
      <c r="AE251" s="898"/>
      <c r="AF251" s="898"/>
      <c r="AG251" s="898"/>
      <c r="AH251" s="898"/>
      <c r="AI251" s="898"/>
      <c r="AJ251" s="898"/>
      <c r="AK251" s="898"/>
      <c r="AL251" s="898"/>
      <c r="AM251" s="898"/>
    </row>
    <row r="252" spans="1:39" hidden="1">
      <c r="A252" s="871"/>
      <c r="B252" s="911" t="s">
        <v>67</v>
      </c>
      <c r="C252" s="864" t="s">
        <v>50</v>
      </c>
      <c r="D252" s="403" t="s">
        <v>21</v>
      </c>
      <c r="E252" s="899"/>
      <c r="F252" s="892"/>
      <c r="G252" s="892"/>
      <c r="H252" s="892"/>
      <c r="I252" s="892"/>
      <c r="J252" s="892"/>
      <c r="K252" s="892"/>
      <c r="L252" s="892"/>
      <c r="M252" s="896">
        <v>0.96</v>
      </c>
      <c r="N252" s="896">
        <v>0.88</v>
      </c>
      <c r="O252" s="896">
        <v>0.87</v>
      </c>
      <c r="P252" s="896">
        <v>0.85</v>
      </c>
      <c r="Q252" s="896">
        <v>0.83</v>
      </c>
      <c r="R252" s="896">
        <v>0.81</v>
      </c>
      <c r="S252" s="896">
        <v>0.81</v>
      </c>
      <c r="T252" s="896">
        <v>0.8</v>
      </c>
      <c r="U252" s="896">
        <v>0.79</v>
      </c>
      <c r="V252" s="893">
        <v>0.78</v>
      </c>
      <c r="W252" s="896" t="str">
        <f>IF(F180=F252,"〇","✕")</f>
        <v>〇</v>
      </c>
      <c r="X252" s="896" t="str">
        <f t="shared" ref="X252" si="946">IF(G180=G252,"〇","✕")</f>
        <v>〇</v>
      </c>
      <c r="Y252" s="896" t="str">
        <f t="shared" ref="Y252" si="947">IF(H180=H252,"〇","✕")</f>
        <v>〇</v>
      </c>
      <c r="Z252" s="896" t="str">
        <f t="shared" ref="Z252" si="948">IF(I180=I252,"〇","✕")</f>
        <v>〇</v>
      </c>
      <c r="AA252" s="896" t="str">
        <f t="shared" ref="AA252" si="949">IF(J180=J252,"〇","✕")</f>
        <v>〇</v>
      </c>
      <c r="AB252" s="896" t="str">
        <f t="shared" ref="AB252" si="950">IF(K180=K252,"〇","✕")</f>
        <v>〇</v>
      </c>
      <c r="AC252" s="896" t="str">
        <f t="shared" ref="AC252" si="951">IF(L180=L252,"〇","✕")</f>
        <v>〇</v>
      </c>
      <c r="AD252" s="896" t="str">
        <f t="shared" ref="AD252" si="952">IF(M180=M252,"〇","✕")</f>
        <v>〇</v>
      </c>
      <c r="AE252" s="896" t="str">
        <f t="shared" ref="AE252" si="953">IF(N180=N252,"〇","✕")</f>
        <v>〇</v>
      </c>
      <c r="AF252" s="896" t="str">
        <f t="shared" ref="AF252" si="954">IF(O180=O252,"〇","✕")</f>
        <v>〇</v>
      </c>
      <c r="AG252" s="896" t="str">
        <f t="shared" ref="AG252" si="955">IF(P180=P252,"〇","✕")</f>
        <v>〇</v>
      </c>
      <c r="AH252" s="896" t="str">
        <f t="shared" ref="AH252" si="956">IF(Q180=Q252,"〇","✕")</f>
        <v>〇</v>
      </c>
      <c r="AI252" s="896" t="str">
        <f t="shared" ref="AI252" si="957">IF(R180=R252,"〇","✕")</f>
        <v>〇</v>
      </c>
      <c r="AJ252" s="896" t="str">
        <f t="shared" ref="AJ252" si="958">IF(S180=S252,"〇","✕")</f>
        <v>〇</v>
      </c>
      <c r="AK252" s="896" t="str">
        <f t="shared" ref="AK252" si="959">IF(T180=T252,"〇","✕")</f>
        <v>〇</v>
      </c>
      <c r="AL252" s="896" t="str">
        <f t="shared" ref="AL252" si="960">IF(U180=U252,"〇","✕")</f>
        <v>〇</v>
      </c>
      <c r="AM252" s="896" t="str">
        <f t="shared" ref="AM252" si="961">IF(V180=V252,"〇","✕")</f>
        <v>〇</v>
      </c>
    </row>
    <row r="253" spans="1:39" hidden="1">
      <c r="A253" s="871"/>
      <c r="B253" s="912"/>
      <c r="C253" s="865"/>
      <c r="D253" s="405" t="s">
        <v>22</v>
      </c>
      <c r="E253" s="899"/>
      <c r="F253" s="892"/>
      <c r="G253" s="892"/>
      <c r="H253" s="892"/>
      <c r="I253" s="892"/>
      <c r="J253" s="892"/>
      <c r="K253" s="892"/>
      <c r="L253" s="892"/>
      <c r="M253" s="897"/>
      <c r="N253" s="897"/>
      <c r="O253" s="897"/>
      <c r="P253" s="897"/>
      <c r="Q253" s="897"/>
      <c r="R253" s="897"/>
      <c r="S253" s="897"/>
      <c r="T253" s="897"/>
      <c r="U253" s="897"/>
      <c r="V253" s="894"/>
      <c r="W253" s="897"/>
      <c r="X253" s="897"/>
      <c r="Y253" s="897"/>
      <c r="Z253" s="897"/>
      <c r="AA253" s="897"/>
      <c r="AB253" s="897"/>
      <c r="AC253" s="897"/>
      <c r="AD253" s="897"/>
      <c r="AE253" s="897"/>
      <c r="AF253" s="897"/>
      <c r="AG253" s="897"/>
      <c r="AH253" s="897"/>
      <c r="AI253" s="897"/>
      <c r="AJ253" s="897"/>
      <c r="AK253" s="897"/>
      <c r="AL253" s="897"/>
      <c r="AM253" s="897"/>
    </row>
    <row r="254" spans="1:39" hidden="1">
      <c r="A254" s="871"/>
      <c r="B254" s="912"/>
      <c r="C254" s="909" t="s">
        <v>52</v>
      </c>
      <c r="D254" s="405" t="s">
        <v>53</v>
      </c>
      <c r="E254" s="899"/>
      <c r="F254" s="892"/>
      <c r="G254" s="892"/>
      <c r="H254" s="892"/>
      <c r="I254" s="892"/>
      <c r="J254" s="892"/>
      <c r="K254" s="892"/>
      <c r="L254" s="892"/>
      <c r="M254" s="897"/>
      <c r="N254" s="897"/>
      <c r="O254" s="897"/>
      <c r="P254" s="897"/>
      <c r="Q254" s="897"/>
      <c r="R254" s="897"/>
      <c r="S254" s="897"/>
      <c r="T254" s="897"/>
      <c r="U254" s="897"/>
      <c r="V254" s="894"/>
      <c r="W254" s="897"/>
      <c r="X254" s="897"/>
      <c r="Y254" s="897"/>
      <c r="Z254" s="897"/>
      <c r="AA254" s="897"/>
      <c r="AB254" s="897"/>
      <c r="AC254" s="897"/>
      <c r="AD254" s="897"/>
      <c r="AE254" s="897"/>
      <c r="AF254" s="897"/>
      <c r="AG254" s="897"/>
      <c r="AH254" s="897"/>
      <c r="AI254" s="897"/>
      <c r="AJ254" s="897"/>
      <c r="AK254" s="897"/>
      <c r="AL254" s="897"/>
      <c r="AM254" s="897"/>
    </row>
    <row r="255" spans="1:39" hidden="1">
      <c r="A255" s="871"/>
      <c r="B255" s="912"/>
      <c r="C255" s="910"/>
      <c r="D255" s="404" t="s">
        <v>54</v>
      </c>
      <c r="E255" s="899"/>
      <c r="F255" s="892"/>
      <c r="G255" s="892"/>
      <c r="H255" s="892"/>
      <c r="I255" s="892"/>
      <c r="J255" s="892"/>
      <c r="K255" s="892"/>
      <c r="L255" s="892"/>
      <c r="M255" s="898"/>
      <c r="N255" s="898"/>
      <c r="O255" s="898"/>
      <c r="P255" s="898"/>
      <c r="Q255" s="898"/>
      <c r="R255" s="898"/>
      <c r="S255" s="898"/>
      <c r="T255" s="898"/>
      <c r="U255" s="898"/>
      <c r="V255" s="895"/>
      <c r="W255" s="898"/>
      <c r="X255" s="898"/>
      <c r="Y255" s="898"/>
      <c r="Z255" s="898"/>
      <c r="AA255" s="898"/>
      <c r="AB255" s="898"/>
      <c r="AC255" s="898"/>
      <c r="AD255" s="898"/>
      <c r="AE255" s="898"/>
      <c r="AF255" s="898"/>
      <c r="AG255" s="898"/>
      <c r="AH255" s="898"/>
      <c r="AI255" s="898"/>
      <c r="AJ255" s="898"/>
      <c r="AK255" s="898"/>
      <c r="AL255" s="898"/>
      <c r="AM255" s="898"/>
    </row>
    <row r="256" spans="1:39" hidden="1">
      <c r="A256" s="871"/>
      <c r="B256" s="913" t="s">
        <v>69</v>
      </c>
      <c r="C256" s="864" t="s">
        <v>50</v>
      </c>
      <c r="D256" s="403" t="s">
        <v>21</v>
      </c>
      <c r="E256" s="899"/>
      <c r="F256" s="892"/>
      <c r="G256" s="892"/>
      <c r="H256" s="892"/>
      <c r="I256" s="892"/>
      <c r="J256" s="892"/>
      <c r="K256" s="892"/>
      <c r="L256" s="892"/>
      <c r="M256" s="892"/>
      <c r="N256" s="896">
        <v>0.92</v>
      </c>
      <c r="O256" s="896">
        <v>0.9</v>
      </c>
      <c r="P256" s="896">
        <v>0.88</v>
      </c>
      <c r="Q256" s="896">
        <v>0.87</v>
      </c>
      <c r="R256" s="896">
        <v>0.85</v>
      </c>
      <c r="S256" s="896">
        <v>0.84</v>
      </c>
      <c r="T256" s="896">
        <v>0.83</v>
      </c>
      <c r="U256" s="896">
        <v>0.82</v>
      </c>
      <c r="V256" s="893">
        <v>0.82</v>
      </c>
      <c r="W256" s="896" t="str">
        <f>IF(F184=F256,"〇","✕")</f>
        <v>〇</v>
      </c>
      <c r="X256" s="896" t="str">
        <f t="shared" ref="X256" si="962">IF(G184=G256,"〇","✕")</f>
        <v>〇</v>
      </c>
      <c r="Y256" s="896" t="str">
        <f t="shared" ref="Y256" si="963">IF(H184=H256,"〇","✕")</f>
        <v>〇</v>
      </c>
      <c r="Z256" s="896" t="str">
        <f t="shared" ref="Z256" si="964">IF(I184=I256,"〇","✕")</f>
        <v>〇</v>
      </c>
      <c r="AA256" s="896" t="str">
        <f t="shared" ref="AA256" si="965">IF(J184=J256,"〇","✕")</f>
        <v>〇</v>
      </c>
      <c r="AB256" s="896" t="str">
        <f t="shared" ref="AB256" si="966">IF(K184=K256,"〇","✕")</f>
        <v>〇</v>
      </c>
      <c r="AC256" s="896" t="str">
        <f t="shared" ref="AC256" si="967">IF(L184=L256,"〇","✕")</f>
        <v>〇</v>
      </c>
      <c r="AD256" s="896" t="str">
        <f t="shared" ref="AD256" si="968">IF(M184=M256,"〇","✕")</f>
        <v>〇</v>
      </c>
      <c r="AE256" s="896" t="str">
        <f t="shared" ref="AE256" si="969">IF(N184=N256,"〇","✕")</f>
        <v>〇</v>
      </c>
      <c r="AF256" s="896" t="str">
        <f t="shared" ref="AF256" si="970">IF(O184=O256,"〇","✕")</f>
        <v>〇</v>
      </c>
      <c r="AG256" s="896" t="str">
        <f t="shared" ref="AG256" si="971">IF(P184=P256,"〇","✕")</f>
        <v>〇</v>
      </c>
      <c r="AH256" s="896" t="str">
        <f t="shared" ref="AH256" si="972">IF(Q184=Q256,"〇","✕")</f>
        <v>〇</v>
      </c>
      <c r="AI256" s="896" t="str">
        <f t="shared" ref="AI256" si="973">IF(R184=R256,"〇","✕")</f>
        <v>〇</v>
      </c>
      <c r="AJ256" s="896" t="str">
        <f t="shared" ref="AJ256" si="974">IF(S184=S256,"〇","✕")</f>
        <v>〇</v>
      </c>
      <c r="AK256" s="896" t="str">
        <f t="shared" ref="AK256" si="975">IF(T184=T256,"〇","✕")</f>
        <v>〇</v>
      </c>
      <c r="AL256" s="896" t="str">
        <f t="shared" ref="AL256" si="976">IF(U184=U256,"〇","✕")</f>
        <v>〇</v>
      </c>
      <c r="AM256" s="896" t="str">
        <f t="shared" ref="AM256" si="977">IF(V184=V256,"〇","✕")</f>
        <v>〇</v>
      </c>
    </row>
    <row r="257" spans="1:39" hidden="1">
      <c r="A257" s="871"/>
      <c r="B257" s="912"/>
      <c r="C257" s="865"/>
      <c r="D257" s="405" t="s">
        <v>22</v>
      </c>
      <c r="E257" s="899"/>
      <c r="F257" s="892"/>
      <c r="G257" s="892"/>
      <c r="H257" s="892"/>
      <c r="I257" s="892"/>
      <c r="J257" s="892"/>
      <c r="K257" s="892"/>
      <c r="L257" s="892"/>
      <c r="M257" s="892"/>
      <c r="N257" s="897"/>
      <c r="O257" s="897"/>
      <c r="P257" s="897"/>
      <c r="Q257" s="897"/>
      <c r="R257" s="897"/>
      <c r="S257" s="897"/>
      <c r="T257" s="897"/>
      <c r="U257" s="897"/>
      <c r="V257" s="894"/>
      <c r="W257" s="897"/>
      <c r="X257" s="897"/>
      <c r="Y257" s="897"/>
      <c r="Z257" s="897"/>
      <c r="AA257" s="897"/>
      <c r="AB257" s="897"/>
      <c r="AC257" s="897"/>
      <c r="AD257" s="897"/>
      <c r="AE257" s="897"/>
      <c r="AF257" s="897"/>
      <c r="AG257" s="897"/>
      <c r="AH257" s="897"/>
      <c r="AI257" s="897"/>
      <c r="AJ257" s="897"/>
      <c r="AK257" s="897"/>
      <c r="AL257" s="897"/>
      <c r="AM257" s="897"/>
    </row>
    <row r="258" spans="1:39" hidden="1">
      <c r="A258" s="871"/>
      <c r="B258" s="912"/>
      <c r="C258" s="909" t="s">
        <v>52</v>
      </c>
      <c r="D258" s="405" t="s">
        <v>53</v>
      </c>
      <c r="E258" s="899"/>
      <c r="F258" s="892"/>
      <c r="G258" s="892"/>
      <c r="H258" s="892"/>
      <c r="I258" s="892"/>
      <c r="J258" s="892"/>
      <c r="K258" s="892"/>
      <c r="L258" s="892"/>
      <c r="M258" s="892"/>
      <c r="N258" s="897"/>
      <c r="O258" s="897"/>
      <c r="P258" s="897"/>
      <c r="Q258" s="897"/>
      <c r="R258" s="897"/>
      <c r="S258" s="897"/>
      <c r="T258" s="897"/>
      <c r="U258" s="897"/>
      <c r="V258" s="894"/>
      <c r="W258" s="897"/>
      <c r="X258" s="897"/>
      <c r="Y258" s="897"/>
      <c r="Z258" s="897"/>
      <c r="AA258" s="897"/>
      <c r="AB258" s="897"/>
      <c r="AC258" s="897"/>
      <c r="AD258" s="897"/>
      <c r="AE258" s="897"/>
      <c r="AF258" s="897"/>
      <c r="AG258" s="897"/>
      <c r="AH258" s="897"/>
      <c r="AI258" s="897"/>
      <c r="AJ258" s="897"/>
      <c r="AK258" s="897"/>
      <c r="AL258" s="897"/>
      <c r="AM258" s="897"/>
    </row>
    <row r="259" spans="1:39" hidden="1">
      <c r="A259" s="871"/>
      <c r="B259" s="912"/>
      <c r="C259" s="910"/>
      <c r="D259" s="404" t="s">
        <v>54</v>
      </c>
      <c r="E259" s="899"/>
      <c r="F259" s="892"/>
      <c r="G259" s="892"/>
      <c r="H259" s="892"/>
      <c r="I259" s="892"/>
      <c r="J259" s="892"/>
      <c r="K259" s="892"/>
      <c r="L259" s="892"/>
      <c r="M259" s="892"/>
      <c r="N259" s="898"/>
      <c r="O259" s="898"/>
      <c r="P259" s="898"/>
      <c r="Q259" s="898"/>
      <c r="R259" s="898"/>
      <c r="S259" s="898"/>
      <c r="T259" s="898"/>
      <c r="U259" s="898"/>
      <c r="V259" s="895"/>
      <c r="W259" s="898"/>
      <c r="X259" s="898"/>
      <c r="Y259" s="898"/>
      <c r="Z259" s="898"/>
      <c r="AA259" s="898"/>
      <c r="AB259" s="898"/>
      <c r="AC259" s="898"/>
      <c r="AD259" s="898"/>
      <c r="AE259" s="898"/>
      <c r="AF259" s="898"/>
      <c r="AG259" s="898"/>
      <c r="AH259" s="898"/>
      <c r="AI259" s="898"/>
      <c r="AJ259" s="898"/>
      <c r="AK259" s="898"/>
      <c r="AL259" s="898"/>
      <c r="AM259" s="898"/>
    </row>
    <row r="260" spans="1:39" hidden="1">
      <c r="A260" s="871"/>
      <c r="B260" s="911" t="s">
        <v>71</v>
      </c>
      <c r="C260" s="864" t="s">
        <v>50</v>
      </c>
      <c r="D260" s="403" t="s">
        <v>21</v>
      </c>
      <c r="E260" s="899"/>
      <c r="F260" s="892"/>
      <c r="G260" s="892"/>
      <c r="H260" s="892"/>
      <c r="I260" s="892"/>
      <c r="J260" s="892"/>
      <c r="K260" s="892"/>
      <c r="L260" s="892"/>
      <c r="M260" s="892"/>
      <c r="N260" s="892"/>
      <c r="O260" s="896">
        <v>0.98</v>
      </c>
      <c r="P260" s="896">
        <v>0.96</v>
      </c>
      <c r="Q260" s="896">
        <v>0.94</v>
      </c>
      <c r="R260" s="896">
        <v>0.92</v>
      </c>
      <c r="S260" s="896">
        <v>0.91</v>
      </c>
      <c r="T260" s="896">
        <v>0.9</v>
      </c>
      <c r="U260" s="896">
        <v>0.89</v>
      </c>
      <c r="V260" s="893">
        <v>0.89</v>
      </c>
      <c r="W260" s="896" t="str">
        <f>IF(F188=F260,"〇","✕")</f>
        <v>〇</v>
      </c>
      <c r="X260" s="896" t="str">
        <f t="shared" ref="X260" si="978">IF(G188=G260,"〇","✕")</f>
        <v>〇</v>
      </c>
      <c r="Y260" s="896" t="str">
        <f t="shared" ref="Y260" si="979">IF(H188=H260,"〇","✕")</f>
        <v>〇</v>
      </c>
      <c r="Z260" s="896" t="str">
        <f t="shared" ref="Z260" si="980">IF(I188=I260,"〇","✕")</f>
        <v>〇</v>
      </c>
      <c r="AA260" s="896" t="str">
        <f t="shared" ref="AA260" si="981">IF(J188=J260,"〇","✕")</f>
        <v>〇</v>
      </c>
      <c r="AB260" s="896" t="str">
        <f t="shared" ref="AB260" si="982">IF(K188=K260,"〇","✕")</f>
        <v>〇</v>
      </c>
      <c r="AC260" s="896" t="str">
        <f t="shared" ref="AC260" si="983">IF(L188=L260,"〇","✕")</f>
        <v>〇</v>
      </c>
      <c r="AD260" s="896" t="str">
        <f t="shared" ref="AD260" si="984">IF(M188=M260,"〇","✕")</f>
        <v>〇</v>
      </c>
      <c r="AE260" s="896" t="str">
        <f t="shared" ref="AE260" si="985">IF(N188=N260,"〇","✕")</f>
        <v>〇</v>
      </c>
      <c r="AF260" s="896" t="str">
        <f t="shared" ref="AF260" si="986">IF(O188=O260,"〇","✕")</f>
        <v>〇</v>
      </c>
      <c r="AG260" s="896" t="str">
        <f t="shared" ref="AG260" si="987">IF(P188=P260,"〇","✕")</f>
        <v>〇</v>
      </c>
      <c r="AH260" s="896" t="str">
        <f t="shared" ref="AH260" si="988">IF(Q188=Q260,"〇","✕")</f>
        <v>〇</v>
      </c>
      <c r="AI260" s="896" t="str">
        <f t="shared" ref="AI260" si="989">IF(R188=R260,"〇","✕")</f>
        <v>〇</v>
      </c>
      <c r="AJ260" s="896" t="str">
        <f t="shared" ref="AJ260" si="990">IF(S188=S260,"〇","✕")</f>
        <v>〇</v>
      </c>
      <c r="AK260" s="896" t="str">
        <f t="shared" ref="AK260" si="991">IF(T188=T260,"〇","✕")</f>
        <v>〇</v>
      </c>
      <c r="AL260" s="896" t="str">
        <f t="shared" ref="AL260" si="992">IF(U188=U260,"〇","✕")</f>
        <v>〇</v>
      </c>
      <c r="AM260" s="896" t="str">
        <f t="shared" ref="AM260" si="993">IF(V188=V260,"〇","✕")</f>
        <v>〇</v>
      </c>
    </row>
    <row r="261" spans="1:39" hidden="1">
      <c r="A261" s="871"/>
      <c r="B261" s="912"/>
      <c r="C261" s="865"/>
      <c r="D261" s="405" t="s">
        <v>22</v>
      </c>
      <c r="E261" s="899"/>
      <c r="F261" s="892"/>
      <c r="G261" s="892"/>
      <c r="H261" s="892"/>
      <c r="I261" s="892"/>
      <c r="J261" s="892"/>
      <c r="K261" s="892"/>
      <c r="L261" s="892"/>
      <c r="M261" s="892"/>
      <c r="N261" s="892"/>
      <c r="O261" s="897"/>
      <c r="P261" s="897"/>
      <c r="Q261" s="897"/>
      <c r="R261" s="897"/>
      <c r="S261" s="897"/>
      <c r="T261" s="897"/>
      <c r="U261" s="897"/>
      <c r="V261" s="894"/>
      <c r="W261" s="897"/>
      <c r="X261" s="897"/>
      <c r="Y261" s="897"/>
      <c r="Z261" s="897"/>
      <c r="AA261" s="897"/>
      <c r="AB261" s="897"/>
      <c r="AC261" s="897"/>
      <c r="AD261" s="897"/>
      <c r="AE261" s="897"/>
      <c r="AF261" s="897"/>
      <c r="AG261" s="897"/>
      <c r="AH261" s="897"/>
      <c r="AI261" s="897"/>
      <c r="AJ261" s="897"/>
      <c r="AK261" s="897"/>
      <c r="AL261" s="897"/>
      <c r="AM261" s="897"/>
    </row>
    <row r="262" spans="1:39" hidden="1">
      <c r="A262" s="871"/>
      <c r="B262" s="912"/>
      <c r="C262" s="909" t="s">
        <v>52</v>
      </c>
      <c r="D262" s="405" t="s">
        <v>53</v>
      </c>
      <c r="E262" s="899"/>
      <c r="F262" s="892"/>
      <c r="G262" s="892"/>
      <c r="H262" s="892"/>
      <c r="I262" s="892"/>
      <c r="J262" s="892"/>
      <c r="K262" s="892"/>
      <c r="L262" s="892"/>
      <c r="M262" s="892"/>
      <c r="N262" s="892"/>
      <c r="O262" s="897"/>
      <c r="P262" s="897"/>
      <c r="Q262" s="897"/>
      <c r="R262" s="897"/>
      <c r="S262" s="897"/>
      <c r="T262" s="897"/>
      <c r="U262" s="897"/>
      <c r="V262" s="894"/>
      <c r="W262" s="897"/>
      <c r="X262" s="897"/>
      <c r="Y262" s="897"/>
      <c r="Z262" s="897"/>
      <c r="AA262" s="897"/>
      <c r="AB262" s="897"/>
      <c r="AC262" s="897"/>
      <c r="AD262" s="897"/>
      <c r="AE262" s="897"/>
      <c r="AF262" s="897"/>
      <c r="AG262" s="897"/>
      <c r="AH262" s="897"/>
      <c r="AI262" s="897"/>
      <c r="AJ262" s="897"/>
      <c r="AK262" s="897"/>
      <c r="AL262" s="897"/>
      <c r="AM262" s="897"/>
    </row>
    <row r="263" spans="1:39" hidden="1">
      <c r="A263" s="871"/>
      <c r="B263" s="912"/>
      <c r="C263" s="910"/>
      <c r="D263" s="404" t="s">
        <v>54</v>
      </c>
      <c r="E263" s="899"/>
      <c r="F263" s="892"/>
      <c r="G263" s="892"/>
      <c r="H263" s="892"/>
      <c r="I263" s="892"/>
      <c r="J263" s="892"/>
      <c r="K263" s="892"/>
      <c r="L263" s="892"/>
      <c r="M263" s="892"/>
      <c r="N263" s="892"/>
      <c r="O263" s="898"/>
      <c r="P263" s="898"/>
      <c r="Q263" s="898"/>
      <c r="R263" s="898"/>
      <c r="S263" s="898"/>
      <c r="T263" s="898"/>
      <c r="U263" s="898"/>
      <c r="V263" s="895"/>
      <c r="W263" s="898"/>
      <c r="X263" s="898"/>
      <c r="Y263" s="898"/>
      <c r="Z263" s="898"/>
      <c r="AA263" s="898"/>
      <c r="AB263" s="898"/>
      <c r="AC263" s="898"/>
      <c r="AD263" s="898"/>
      <c r="AE263" s="898"/>
      <c r="AF263" s="898"/>
      <c r="AG263" s="898"/>
      <c r="AH263" s="898"/>
      <c r="AI263" s="898"/>
      <c r="AJ263" s="898"/>
      <c r="AK263" s="898"/>
      <c r="AL263" s="898"/>
      <c r="AM263" s="898"/>
    </row>
    <row r="264" spans="1:39" hidden="1">
      <c r="A264" s="871"/>
      <c r="B264" s="911" t="s">
        <v>73</v>
      </c>
      <c r="C264" s="864" t="s">
        <v>50</v>
      </c>
      <c r="D264" s="403" t="s">
        <v>21</v>
      </c>
      <c r="E264" s="899"/>
      <c r="F264" s="892"/>
      <c r="G264" s="892"/>
      <c r="H264" s="892"/>
      <c r="I264" s="892"/>
      <c r="J264" s="892"/>
      <c r="K264" s="892"/>
      <c r="L264" s="892"/>
      <c r="M264" s="892"/>
      <c r="N264" s="892"/>
      <c r="O264" s="892"/>
      <c r="P264" s="896">
        <v>0.98</v>
      </c>
      <c r="Q264" s="896">
        <v>0.96</v>
      </c>
      <c r="R264" s="896">
        <v>0.94</v>
      </c>
      <c r="S264" s="896">
        <v>0.93</v>
      </c>
      <c r="T264" s="896">
        <v>0.92</v>
      </c>
      <c r="U264" s="896">
        <v>0.91</v>
      </c>
      <c r="V264" s="893">
        <v>0.9</v>
      </c>
      <c r="W264" s="896" t="str">
        <f>IF(F192=F264,"〇","✕")</f>
        <v>〇</v>
      </c>
      <c r="X264" s="896" t="str">
        <f t="shared" ref="X264" si="994">IF(G192=G264,"〇","✕")</f>
        <v>〇</v>
      </c>
      <c r="Y264" s="896" t="str">
        <f t="shared" ref="Y264" si="995">IF(H192=H264,"〇","✕")</f>
        <v>〇</v>
      </c>
      <c r="Z264" s="896" t="str">
        <f t="shared" ref="Z264" si="996">IF(I192=I264,"〇","✕")</f>
        <v>〇</v>
      </c>
      <c r="AA264" s="896" t="str">
        <f t="shared" ref="AA264" si="997">IF(J192=J264,"〇","✕")</f>
        <v>〇</v>
      </c>
      <c r="AB264" s="896" t="str">
        <f t="shared" ref="AB264" si="998">IF(K192=K264,"〇","✕")</f>
        <v>〇</v>
      </c>
      <c r="AC264" s="896" t="str">
        <f t="shared" ref="AC264" si="999">IF(L192=L264,"〇","✕")</f>
        <v>〇</v>
      </c>
      <c r="AD264" s="896" t="str">
        <f t="shared" ref="AD264" si="1000">IF(M192=M264,"〇","✕")</f>
        <v>〇</v>
      </c>
      <c r="AE264" s="896" t="str">
        <f t="shared" ref="AE264" si="1001">IF(N192=N264,"〇","✕")</f>
        <v>〇</v>
      </c>
      <c r="AF264" s="896" t="str">
        <f t="shared" ref="AF264" si="1002">IF(O192=O264,"〇","✕")</f>
        <v>〇</v>
      </c>
      <c r="AG264" s="896" t="str">
        <f t="shared" ref="AG264" si="1003">IF(P192=P264,"〇","✕")</f>
        <v>〇</v>
      </c>
      <c r="AH264" s="896" t="str">
        <f t="shared" ref="AH264" si="1004">IF(Q192=Q264,"〇","✕")</f>
        <v>〇</v>
      </c>
      <c r="AI264" s="896" t="str">
        <f t="shared" ref="AI264" si="1005">IF(R192=R264,"〇","✕")</f>
        <v>〇</v>
      </c>
      <c r="AJ264" s="896" t="str">
        <f t="shared" ref="AJ264" si="1006">IF(S192=S264,"〇","✕")</f>
        <v>〇</v>
      </c>
      <c r="AK264" s="896" t="str">
        <f t="shared" ref="AK264" si="1007">IF(T192=T264,"〇","✕")</f>
        <v>〇</v>
      </c>
      <c r="AL264" s="896" t="str">
        <f t="shared" ref="AL264" si="1008">IF(U192=U264,"〇","✕")</f>
        <v>〇</v>
      </c>
      <c r="AM264" s="896" t="str">
        <f t="shared" ref="AM264" si="1009">IF(V192=V264,"〇","✕")</f>
        <v>〇</v>
      </c>
    </row>
    <row r="265" spans="1:39" hidden="1">
      <c r="A265" s="871"/>
      <c r="B265" s="912"/>
      <c r="C265" s="865"/>
      <c r="D265" s="405" t="s">
        <v>22</v>
      </c>
      <c r="E265" s="899"/>
      <c r="F265" s="892"/>
      <c r="G265" s="892"/>
      <c r="H265" s="892"/>
      <c r="I265" s="892"/>
      <c r="J265" s="892"/>
      <c r="K265" s="892"/>
      <c r="L265" s="892"/>
      <c r="M265" s="892"/>
      <c r="N265" s="892"/>
      <c r="O265" s="892"/>
      <c r="P265" s="897"/>
      <c r="Q265" s="897"/>
      <c r="R265" s="897"/>
      <c r="S265" s="897"/>
      <c r="T265" s="897"/>
      <c r="U265" s="897"/>
      <c r="V265" s="894"/>
      <c r="W265" s="897"/>
      <c r="X265" s="897"/>
      <c r="Y265" s="897"/>
      <c r="Z265" s="897"/>
      <c r="AA265" s="897"/>
      <c r="AB265" s="897"/>
      <c r="AC265" s="897"/>
      <c r="AD265" s="897"/>
      <c r="AE265" s="897"/>
      <c r="AF265" s="897"/>
      <c r="AG265" s="897"/>
      <c r="AH265" s="897"/>
      <c r="AI265" s="897"/>
      <c r="AJ265" s="897"/>
      <c r="AK265" s="897"/>
      <c r="AL265" s="897"/>
      <c r="AM265" s="897"/>
    </row>
    <row r="266" spans="1:39" hidden="1">
      <c r="A266" s="871"/>
      <c r="B266" s="912"/>
      <c r="C266" s="909" t="s">
        <v>52</v>
      </c>
      <c r="D266" s="405" t="s">
        <v>53</v>
      </c>
      <c r="E266" s="899"/>
      <c r="F266" s="892"/>
      <c r="G266" s="892"/>
      <c r="H266" s="892"/>
      <c r="I266" s="892"/>
      <c r="J266" s="892"/>
      <c r="K266" s="892"/>
      <c r="L266" s="892"/>
      <c r="M266" s="892"/>
      <c r="N266" s="892"/>
      <c r="O266" s="892"/>
      <c r="P266" s="897"/>
      <c r="Q266" s="897"/>
      <c r="R266" s="897"/>
      <c r="S266" s="897"/>
      <c r="T266" s="897"/>
      <c r="U266" s="897"/>
      <c r="V266" s="894"/>
      <c r="W266" s="897"/>
      <c r="X266" s="897"/>
      <c r="Y266" s="897"/>
      <c r="Z266" s="897"/>
      <c r="AA266" s="897"/>
      <c r="AB266" s="897"/>
      <c r="AC266" s="897"/>
      <c r="AD266" s="897"/>
      <c r="AE266" s="897"/>
      <c r="AF266" s="897"/>
      <c r="AG266" s="897"/>
      <c r="AH266" s="897"/>
      <c r="AI266" s="897"/>
      <c r="AJ266" s="897"/>
      <c r="AK266" s="897"/>
      <c r="AL266" s="897"/>
      <c r="AM266" s="897"/>
    </row>
    <row r="267" spans="1:39" hidden="1">
      <c r="A267" s="871"/>
      <c r="B267" s="912"/>
      <c r="C267" s="910"/>
      <c r="D267" s="404" t="s">
        <v>54</v>
      </c>
      <c r="E267" s="899"/>
      <c r="F267" s="892"/>
      <c r="G267" s="892"/>
      <c r="H267" s="892"/>
      <c r="I267" s="892"/>
      <c r="J267" s="892"/>
      <c r="K267" s="892"/>
      <c r="L267" s="892"/>
      <c r="M267" s="892"/>
      <c r="N267" s="892"/>
      <c r="O267" s="892"/>
      <c r="P267" s="898"/>
      <c r="Q267" s="898"/>
      <c r="R267" s="898"/>
      <c r="S267" s="898"/>
      <c r="T267" s="898"/>
      <c r="U267" s="898"/>
      <c r="V267" s="895"/>
      <c r="W267" s="898"/>
      <c r="X267" s="898"/>
      <c r="Y267" s="898"/>
      <c r="Z267" s="898"/>
      <c r="AA267" s="898"/>
      <c r="AB267" s="898"/>
      <c r="AC267" s="898"/>
      <c r="AD267" s="898"/>
      <c r="AE267" s="898"/>
      <c r="AF267" s="898"/>
      <c r="AG267" s="898"/>
      <c r="AH267" s="898"/>
      <c r="AI267" s="898"/>
      <c r="AJ267" s="898"/>
      <c r="AK267" s="898"/>
      <c r="AL267" s="898"/>
      <c r="AM267" s="898"/>
    </row>
    <row r="268" spans="1:39" hidden="1">
      <c r="A268" s="871"/>
      <c r="B268" s="911" t="s">
        <v>75</v>
      </c>
      <c r="C268" s="864" t="s">
        <v>50</v>
      </c>
      <c r="D268" s="403" t="s">
        <v>21</v>
      </c>
      <c r="E268" s="899"/>
      <c r="F268" s="892"/>
      <c r="G268" s="892"/>
      <c r="H268" s="892"/>
      <c r="I268" s="892"/>
      <c r="J268" s="892"/>
      <c r="K268" s="892"/>
      <c r="L268" s="892"/>
      <c r="M268" s="892"/>
      <c r="N268" s="892"/>
      <c r="O268" s="892"/>
      <c r="P268" s="892"/>
      <c r="Q268" s="896">
        <v>0.98</v>
      </c>
      <c r="R268" s="896">
        <v>0.96</v>
      </c>
      <c r="S268" s="896">
        <v>0.95</v>
      </c>
      <c r="T268" s="896">
        <v>0.94</v>
      </c>
      <c r="U268" s="896">
        <v>0.93</v>
      </c>
      <c r="V268" s="893">
        <v>0.92</v>
      </c>
      <c r="W268" s="896" t="str">
        <f>IF(F196=F268,"〇","✕")</f>
        <v>〇</v>
      </c>
      <c r="X268" s="896" t="str">
        <f t="shared" ref="X268" si="1010">IF(G196=G268,"〇","✕")</f>
        <v>〇</v>
      </c>
      <c r="Y268" s="896" t="str">
        <f t="shared" ref="Y268" si="1011">IF(H196=H268,"〇","✕")</f>
        <v>〇</v>
      </c>
      <c r="Z268" s="896" t="str">
        <f t="shared" ref="Z268" si="1012">IF(I196=I268,"〇","✕")</f>
        <v>〇</v>
      </c>
      <c r="AA268" s="896" t="str">
        <f t="shared" ref="AA268" si="1013">IF(J196=J268,"〇","✕")</f>
        <v>〇</v>
      </c>
      <c r="AB268" s="896" t="str">
        <f t="shared" ref="AB268" si="1014">IF(K196=K268,"〇","✕")</f>
        <v>〇</v>
      </c>
      <c r="AC268" s="896" t="str">
        <f t="shared" ref="AC268" si="1015">IF(L196=L268,"〇","✕")</f>
        <v>〇</v>
      </c>
      <c r="AD268" s="896" t="str">
        <f t="shared" ref="AD268" si="1016">IF(M196=M268,"〇","✕")</f>
        <v>〇</v>
      </c>
      <c r="AE268" s="896" t="str">
        <f t="shared" ref="AE268" si="1017">IF(N196=N268,"〇","✕")</f>
        <v>〇</v>
      </c>
      <c r="AF268" s="896" t="str">
        <f t="shared" ref="AF268" si="1018">IF(O196=O268,"〇","✕")</f>
        <v>〇</v>
      </c>
      <c r="AG268" s="896" t="str">
        <f t="shared" ref="AG268" si="1019">IF(P196=P268,"〇","✕")</f>
        <v>〇</v>
      </c>
      <c r="AH268" s="896" t="str">
        <f t="shared" ref="AH268" si="1020">IF(Q196=Q268,"〇","✕")</f>
        <v>〇</v>
      </c>
      <c r="AI268" s="896" t="str">
        <f t="shared" ref="AI268" si="1021">IF(R196=R268,"〇","✕")</f>
        <v>〇</v>
      </c>
      <c r="AJ268" s="896" t="str">
        <f t="shared" ref="AJ268" si="1022">IF(S196=S268,"〇","✕")</f>
        <v>〇</v>
      </c>
      <c r="AK268" s="896" t="str">
        <f t="shared" ref="AK268" si="1023">IF(T196=T268,"〇","✕")</f>
        <v>〇</v>
      </c>
      <c r="AL268" s="896" t="str">
        <f t="shared" ref="AL268" si="1024">IF(U196=U268,"〇","✕")</f>
        <v>〇</v>
      </c>
      <c r="AM268" s="896" t="str">
        <f t="shared" ref="AM268" si="1025">IF(V196=V268,"〇","✕")</f>
        <v>〇</v>
      </c>
    </row>
    <row r="269" spans="1:39" hidden="1">
      <c r="A269" s="871"/>
      <c r="B269" s="912"/>
      <c r="C269" s="865"/>
      <c r="D269" s="405" t="s">
        <v>22</v>
      </c>
      <c r="E269" s="899"/>
      <c r="F269" s="892"/>
      <c r="G269" s="892"/>
      <c r="H269" s="892"/>
      <c r="I269" s="892"/>
      <c r="J269" s="892"/>
      <c r="K269" s="892"/>
      <c r="L269" s="892"/>
      <c r="M269" s="892"/>
      <c r="N269" s="892"/>
      <c r="O269" s="892"/>
      <c r="P269" s="892"/>
      <c r="Q269" s="897"/>
      <c r="R269" s="897"/>
      <c r="S269" s="897"/>
      <c r="T269" s="897"/>
      <c r="U269" s="897"/>
      <c r="V269" s="894"/>
      <c r="W269" s="897"/>
      <c r="X269" s="897"/>
      <c r="Y269" s="897"/>
      <c r="Z269" s="897"/>
      <c r="AA269" s="897"/>
      <c r="AB269" s="897"/>
      <c r="AC269" s="897"/>
      <c r="AD269" s="897"/>
      <c r="AE269" s="897"/>
      <c r="AF269" s="897"/>
      <c r="AG269" s="897"/>
      <c r="AH269" s="897"/>
      <c r="AI269" s="897"/>
      <c r="AJ269" s="897"/>
      <c r="AK269" s="897"/>
      <c r="AL269" s="897"/>
      <c r="AM269" s="897"/>
    </row>
    <row r="270" spans="1:39" hidden="1">
      <c r="A270" s="871"/>
      <c r="B270" s="912"/>
      <c r="C270" s="909" t="s">
        <v>52</v>
      </c>
      <c r="D270" s="405" t="s">
        <v>53</v>
      </c>
      <c r="E270" s="899"/>
      <c r="F270" s="892"/>
      <c r="G270" s="892"/>
      <c r="H270" s="892"/>
      <c r="I270" s="892"/>
      <c r="J270" s="892"/>
      <c r="K270" s="892"/>
      <c r="L270" s="892"/>
      <c r="M270" s="892"/>
      <c r="N270" s="892"/>
      <c r="O270" s="892"/>
      <c r="P270" s="892"/>
      <c r="Q270" s="897"/>
      <c r="R270" s="897"/>
      <c r="S270" s="897"/>
      <c r="T270" s="897"/>
      <c r="U270" s="897"/>
      <c r="V270" s="894"/>
      <c r="W270" s="897"/>
      <c r="X270" s="897"/>
      <c r="Y270" s="897"/>
      <c r="Z270" s="897"/>
      <c r="AA270" s="897"/>
      <c r="AB270" s="897"/>
      <c r="AC270" s="897"/>
      <c r="AD270" s="897"/>
      <c r="AE270" s="897"/>
      <c r="AF270" s="897"/>
      <c r="AG270" s="897"/>
      <c r="AH270" s="897"/>
      <c r="AI270" s="897"/>
      <c r="AJ270" s="897"/>
      <c r="AK270" s="897"/>
      <c r="AL270" s="897"/>
      <c r="AM270" s="897"/>
    </row>
    <row r="271" spans="1:39" hidden="1">
      <c r="A271" s="871"/>
      <c r="B271" s="912"/>
      <c r="C271" s="910"/>
      <c r="D271" s="404" t="s">
        <v>54</v>
      </c>
      <c r="E271" s="899"/>
      <c r="F271" s="892"/>
      <c r="G271" s="892"/>
      <c r="H271" s="892"/>
      <c r="I271" s="892"/>
      <c r="J271" s="892"/>
      <c r="K271" s="892"/>
      <c r="L271" s="892"/>
      <c r="M271" s="892"/>
      <c r="N271" s="892"/>
      <c r="O271" s="892"/>
      <c r="P271" s="892"/>
      <c r="Q271" s="898"/>
      <c r="R271" s="898"/>
      <c r="S271" s="898"/>
      <c r="T271" s="898"/>
      <c r="U271" s="898"/>
      <c r="V271" s="895"/>
      <c r="W271" s="898"/>
      <c r="X271" s="898"/>
      <c r="Y271" s="898"/>
      <c r="Z271" s="898"/>
      <c r="AA271" s="898"/>
      <c r="AB271" s="898"/>
      <c r="AC271" s="898"/>
      <c r="AD271" s="898"/>
      <c r="AE271" s="898"/>
      <c r="AF271" s="898"/>
      <c r="AG271" s="898"/>
      <c r="AH271" s="898"/>
      <c r="AI271" s="898"/>
      <c r="AJ271" s="898"/>
      <c r="AK271" s="898"/>
      <c r="AL271" s="898"/>
      <c r="AM271" s="898"/>
    </row>
    <row r="272" spans="1:39" hidden="1">
      <c r="A272" s="871"/>
      <c r="B272" s="911" t="s">
        <v>77</v>
      </c>
      <c r="C272" s="864" t="s">
        <v>50</v>
      </c>
      <c r="D272" s="403" t="s">
        <v>21</v>
      </c>
      <c r="E272" s="899"/>
      <c r="F272" s="892"/>
      <c r="G272" s="892"/>
      <c r="H272" s="892"/>
      <c r="I272" s="892"/>
      <c r="J272" s="892"/>
      <c r="K272" s="892"/>
      <c r="L272" s="892"/>
      <c r="M272" s="892"/>
      <c r="N272" s="892"/>
      <c r="O272" s="892"/>
      <c r="P272" s="892"/>
      <c r="Q272" s="892"/>
      <c r="R272" s="896">
        <v>0.98</v>
      </c>
      <c r="S272" s="896">
        <v>0.97</v>
      </c>
      <c r="T272" s="896">
        <v>0.96</v>
      </c>
      <c r="U272" s="896">
        <v>0.95</v>
      </c>
      <c r="V272" s="893">
        <v>0.94</v>
      </c>
      <c r="W272" s="896" t="str">
        <f>IF(F200=F272,"〇","✕")</f>
        <v>〇</v>
      </c>
      <c r="X272" s="896" t="str">
        <f t="shared" ref="X272" si="1026">IF(G200=G272,"〇","✕")</f>
        <v>〇</v>
      </c>
      <c r="Y272" s="896" t="str">
        <f t="shared" ref="Y272" si="1027">IF(H200=H272,"〇","✕")</f>
        <v>〇</v>
      </c>
      <c r="Z272" s="896" t="str">
        <f t="shared" ref="Z272" si="1028">IF(I200=I272,"〇","✕")</f>
        <v>〇</v>
      </c>
      <c r="AA272" s="896" t="str">
        <f t="shared" ref="AA272" si="1029">IF(J200=J272,"〇","✕")</f>
        <v>〇</v>
      </c>
      <c r="AB272" s="896" t="str">
        <f t="shared" ref="AB272" si="1030">IF(K200=K272,"〇","✕")</f>
        <v>〇</v>
      </c>
      <c r="AC272" s="896" t="str">
        <f t="shared" ref="AC272" si="1031">IF(L200=L272,"〇","✕")</f>
        <v>〇</v>
      </c>
      <c r="AD272" s="896" t="str">
        <f t="shared" ref="AD272" si="1032">IF(M200=M272,"〇","✕")</f>
        <v>〇</v>
      </c>
      <c r="AE272" s="896" t="str">
        <f t="shared" ref="AE272" si="1033">IF(N200=N272,"〇","✕")</f>
        <v>〇</v>
      </c>
      <c r="AF272" s="896" t="str">
        <f t="shared" ref="AF272" si="1034">IF(O200=O272,"〇","✕")</f>
        <v>〇</v>
      </c>
      <c r="AG272" s="896" t="str">
        <f t="shared" ref="AG272" si="1035">IF(P200=P272,"〇","✕")</f>
        <v>〇</v>
      </c>
      <c r="AH272" s="896" t="str">
        <f t="shared" ref="AH272" si="1036">IF(Q200=Q272,"〇","✕")</f>
        <v>〇</v>
      </c>
      <c r="AI272" s="896" t="str">
        <f t="shared" ref="AI272" si="1037">IF(R200=R272,"〇","✕")</f>
        <v>〇</v>
      </c>
      <c r="AJ272" s="896" t="str">
        <f t="shared" ref="AJ272" si="1038">IF(S200=S272,"〇","✕")</f>
        <v>〇</v>
      </c>
      <c r="AK272" s="896" t="str">
        <f t="shared" ref="AK272" si="1039">IF(T200=T272,"〇","✕")</f>
        <v>〇</v>
      </c>
      <c r="AL272" s="896" t="str">
        <f t="shared" ref="AL272" si="1040">IF(U200=U272,"〇","✕")</f>
        <v>〇</v>
      </c>
      <c r="AM272" s="896" t="str">
        <f t="shared" ref="AM272" si="1041">IF(V200=V272,"〇","✕")</f>
        <v>〇</v>
      </c>
    </row>
    <row r="273" spans="1:39" hidden="1">
      <c r="A273" s="871"/>
      <c r="B273" s="912"/>
      <c r="C273" s="865"/>
      <c r="D273" s="405" t="s">
        <v>22</v>
      </c>
      <c r="E273" s="899"/>
      <c r="F273" s="892"/>
      <c r="G273" s="892"/>
      <c r="H273" s="892"/>
      <c r="I273" s="892"/>
      <c r="J273" s="892"/>
      <c r="K273" s="892"/>
      <c r="L273" s="892"/>
      <c r="M273" s="892"/>
      <c r="N273" s="892"/>
      <c r="O273" s="892"/>
      <c r="P273" s="892"/>
      <c r="Q273" s="892"/>
      <c r="R273" s="897"/>
      <c r="S273" s="897"/>
      <c r="T273" s="897"/>
      <c r="U273" s="897"/>
      <c r="V273" s="894"/>
      <c r="W273" s="897"/>
      <c r="X273" s="897"/>
      <c r="Y273" s="897"/>
      <c r="Z273" s="897"/>
      <c r="AA273" s="897"/>
      <c r="AB273" s="897"/>
      <c r="AC273" s="897"/>
      <c r="AD273" s="897"/>
      <c r="AE273" s="897"/>
      <c r="AF273" s="897"/>
      <c r="AG273" s="897"/>
      <c r="AH273" s="897"/>
      <c r="AI273" s="897"/>
      <c r="AJ273" s="897"/>
      <c r="AK273" s="897"/>
      <c r="AL273" s="897"/>
      <c r="AM273" s="897"/>
    </row>
    <row r="274" spans="1:39" hidden="1">
      <c r="A274" s="871"/>
      <c r="B274" s="912"/>
      <c r="C274" s="909" t="s">
        <v>52</v>
      </c>
      <c r="D274" s="405" t="s">
        <v>53</v>
      </c>
      <c r="E274" s="899"/>
      <c r="F274" s="892"/>
      <c r="G274" s="892"/>
      <c r="H274" s="892"/>
      <c r="I274" s="892"/>
      <c r="J274" s="892"/>
      <c r="K274" s="892"/>
      <c r="L274" s="892"/>
      <c r="M274" s="892"/>
      <c r="N274" s="892"/>
      <c r="O274" s="892"/>
      <c r="P274" s="892"/>
      <c r="Q274" s="892"/>
      <c r="R274" s="897"/>
      <c r="S274" s="897"/>
      <c r="T274" s="897"/>
      <c r="U274" s="897"/>
      <c r="V274" s="894"/>
      <c r="W274" s="897"/>
      <c r="X274" s="897"/>
      <c r="Y274" s="897"/>
      <c r="Z274" s="897"/>
      <c r="AA274" s="897"/>
      <c r="AB274" s="897"/>
      <c r="AC274" s="897"/>
      <c r="AD274" s="897"/>
      <c r="AE274" s="897"/>
      <c r="AF274" s="897"/>
      <c r="AG274" s="897"/>
      <c r="AH274" s="897"/>
      <c r="AI274" s="897"/>
      <c r="AJ274" s="897"/>
      <c r="AK274" s="897"/>
      <c r="AL274" s="897"/>
      <c r="AM274" s="897"/>
    </row>
    <row r="275" spans="1:39" hidden="1">
      <c r="A275" s="871"/>
      <c r="B275" s="912"/>
      <c r="C275" s="910"/>
      <c r="D275" s="404" t="s">
        <v>54</v>
      </c>
      <c r="E275" s="899"/>
      <c r="F275" s="892"/>
      <c r="G275" s="892"/>
      <c r="H275" s="892"/>
      <c r="I275" s="892"/>
      <c r="J275" s="892"/>
      <c r="K275" s="892"/>
      <c r="L275" s="892"/>
      <c r="M275" s="892"/>
      <c r="N275" s="892"/>
      <c r="O275" s="892"/>
      <c r="P275" s="892"/>
      <c r="Q275" s="892"/>
      <c r="R275" s="898"/>
      <c r="S275" s="898"/>
      <c r="T275" s="898"/>
      <c r="U275" s="898"/>
      <c r="V275" s="895"/>
      <c r="W275" s="898"/>
      <c r="X275" s="898"/>
      <c r="Y275" s="898"/>
      <c r="Z275" s="898"/>
      <c r="AA275" s="898"/>
      <c r="AB275" s="898"/>
      <c r="AC275" s="898"/>
      <c r="AD275" s="898"/>
      <c r="AE275" s="898"/>
      <c r="AF275" s="898"/>
      <c r="AG275" s="898"/>
      <c r="AH275" s="898"/>
      <c r="AI275" s="898"/>
      <c r="AJ275" s="898"/>
      <c r="AK275" s="898"/>
      <c r="AL275" s="898"/>
      <c r="AM275" s="898"/>
    </row>
    <row r="276" spans="1:39" hidden="1">
      <c r="A276" s="871"/>
      <c r="B276" s="911" t="s">
        <v>79</v>
      </c>
      <c r="C276" s="864" t="s">
        <v>50</v>
      </c>
      <c r="D276" s="403" t="s">
        <v>21</v>
      </c>
      <c r="E276" s="899"/>
      <c r="F276" s="892"/>
      <c r="G276" s="892"/>
      <c r="H276" s="892"/>
      <c r="I276" s="892"/>
      <c r="J276" s="892"/>
      <c r="K276" s="892"/>
      <c r="L276" s="892"/>
      <c r="M276" s="892"/>
      <c r="N276" s="892"/>
      <c r="O276" s="892"/>
      <c r="P276" s="892"/>
      <c r="Q276" s="892"/>
      <c r="R276" s="892"/>
      <c r="S276" s="896">
        <v>0.99</v>
      </c>
      <c r="T276" s="896">
        <v>0.98</v>
      </c>
      <c r="U276" s="896">
        <v>0.97</v>
      </c>
      <c r="V276" s="893">
        <v>0.96</v>
      </c>
      <c r="W276" s="896" t="str">
        <f>IF(F204=F276,"〇","✕")</f>
        <v>〇</v>
      </c>
      <c r="X276" s="896" t="str">
        <f t="shared" ref="X276" si="1042">IF(G204=G276,"〇","✕")</f>
        <v>〇</v>
      </c>
      <c r="Y276" s="896" t="str">
        <f t="shared" ref="Y276" si="1043">IF(H204=H276,"〇","✕")</f>
        <v>〇</v>
      </c>
      <c r="Z276" s="896" t="str">
        <f t="shared" ref="Z276" si="1044">IF(I204=I276,"〇","✕")</f>
        <v>〇</v>
      </c>
      <c r="AA276" s="896" t="str">
        <f t="shared" ref="AA276" si="1045">IF(J204=J276,"〇","✕")</f>
        <v>〇</v>
      </c>
      <c r="AB276" s="896" t="str">
        <f t="shared" ref="AB276" si="1046">IF(K204=K276,"〇","✕")</f>
        <v>〇</v>
      </c>
      <c r="AC276" s="896" t="str">
        <f t="shared" ref="AC276" si="1047">IF(L204=L276,"〇","✕")</f>
        <v>〇</v>
      </c>
      <c r="AD276" s="896" t="str">
        <f t="shared" ref="AD276" si="1048">IF(M204=M276,"〇","✕")</f>
        <v>〇</v>
      </c>
      <c r="AE276" s="896" t="str">
        <f t="shared" ref="AE276" si="1049">IF(N204=N276,"〇","✕")</f>
        <v>〇</v>
      </c>
      <c r="AF276" s="896" t="str">
        <f t="shared" ref="AF276" si="1050">IF(O204=O276,"〇","✕")</f>
        <v>〇</v>
      </c>
      <c r="AG276" s="896" t="str">
        <f t="shared" ref="AG276" si="1051">IF(P204=P276,"〇","✕")</f>
        <v>〇</v>
      </c>
      <c r="AH276" s="896" t="str">
        <f t="shared" ref="AH276" si="1052">IF(Q204=Q276,"〇","✕")</f>
        <v>〇</v>
      </c>
      <c r="AI276" s="896" t="str">
        <f t="shared" ref="AI276" si="1053">IF(R204=R276,"〇","✕")</f>
        <v>〇</v>
      </c>
      <c r="AJ276" s="896" t="str">
        <f t="shared" ref="AJ276" si="1054">IF(S204=S276,"〇","✕")</f>
        <v>〇</v>
      </c>
      <c r="AK276" s="896" t="str">
        <f t="shared" ref="AK276" si="1055">IF(T204=T276,"〇","✕")</f>
        <v>〇</v>
      </c>
      <c r="AL276" s="896" t="str">
        <f t="shared" ref="AL276" si="1056">IF(U204=U276,"〇","✕")</f>
        <v>〇</v>
      </c>
      <c r="AM276" s="896" t="str">
        <f t="shared" ref="AM276" si="1057">IF(V204=V276,"〇","✕")</f>
        <v>〇</v>
      </c>
    </row>
    <row r="277" spans="1:39" hidden="1">
      <c r="A277" s="871"/>
      <c r="B277" s="912"/>
      <c r="C277" s="865"/>
      <c r="D277" s="405" t="s">
        <v>22</v>
      </c>
      <c r="E277" s="899"/>
      <c r="F277" s="892"/>
      <c r="G277" s="892"/>
      <c r="H277" s="892"/>
      <c r="I277" s="892"/>
      <c r="J277" s="892"/>
      <c r="K277" s="892"/>
      <c r="L277" s="892"/>
      <c r="M277" s="892"/>
      <c r="N277" s="892"/>
      <c r="O277" s="892"/>
      <c r="P277" s="892"/>
      <c r="Q277" s="892"/>
      <c r="R277" s="892"/>
      <c r="S277" s="897"/>
      <c r="T277" s="897"/>
      <c r="U277" s="897"/>
      <c r="V277" s="894"/>
      <c r="W277" s="897"/>
      <c r="X277" s="897"/>
      <c r="Y277" s="897"/>
      <c r="Z277" s="897"/>
      <c r="AA277" s="897"/>
      <c r="AB277" s="897"/>
      <c r="AC277" s="897"/>
      <c r="AD277" s="897"/>
      <c r="AE277" s="897"/>
      <c r="AF277" s="897"/>
      <c r="AG277" s="897"/>
      <c r="AH277" s="897"/>
      <c r="AI277" s="897"/>
      <c r="AJ277" s="897"/>
      <c r="AK277" s="897"/>
      <c r="AL277" s="897"/>
      <c r="AM277" s="897"/>
    </row>
    <row r="278" spans="1:39" hidden="1">
      <c r="A278" s="871"/>
      <c r="B278" s="912"/>
      <c r="C278" s="909" t="s">
        <v>52</v>
      </c>
      <c r="D278" s="405" t="s">
        <v>53</v>
      </c>
      <c r="E278" s="899"/>
      <c r="F278" s="892"/>
      <c r="G278" s="892"/>
      <c r="H278" s="892"/>
      <c r="I278" s="892"/>
      <c r="J278" s="892"/>
      <c r="K278" s="892"/>
      <c r="L278" s="892"/>
      <c r="M278" s="892"/>
      <c r="N278" s="892"/>
      <c r="O278" s="892"/>
      <c r="P278" s="892"/>
      <c r="Q278" s="892"/>
      <c r="R278" s="892"/>
      <c r="S278" s="897"/>
      <c r="T278" s="897"/>
      <c r="U278" s="897"/>
      <c r="V278" s="894"/>
      <c r="W278" s="897"/>
      <c r="X278" s="897"/>
      <c r="Y278" s="897"/>
      <c r="Z278" s="897"/>
      <c r="AA278" s="897"/>
      <c r="AB278" s="897"/>
      <c r="AC278" s="897"/>
      <c r="AD278" s="897"/>
      <c r="AE278" s="897"/>
      <c r="AF278" s="897"/>
      <c r="AG278" s="897"/>
      <c r="AH278" s="897"/>
      <c r="AI278" s="897"/>
      <c r="AJ278" s="897"/>
      <c r="AK278" s="897"/>
      <c r="AL278" s="897"/>
      <c r="AM278" s="897"/>
    </row>
    <row r="279" spans="1:39" hidden="1">
      <c r="A279" s="871"/>
      <c r="B279" s="912"/>
      <c r="C279" s="910"/>
      <c r="D279" s="404" t="s">
        <v>54</v>
      </c>
      <c r="E279" s="899"/>
      <c r="F279" s="892"/>
      <c r="G279" s="892"/>
      <c r="H279" s="892"/>
      <c r="I279" s="892"/>
      <c r="J279" s="892"/>
      <c r="K279" s="892"/>
      <c r="L279" s="892"/>
      <c r="M279" s="892"/>
      <c r="N279" s="892"/>
      <c r="O279" s="892"/>
      <c r="P279" s="892"/>
      <c r="Q279" s="892"/>
      <c r="R279" s="892"/>
      <c r="S279" s="898"/>
      <c r="T279" s="898"/>
      <c r="U279" s="898"/>
      <c r="V279" s="895"/>
      <c r="W279" s="898"/>
      <c r="X279" s="898"/>
      <c r="Y279" s="898"/>
      <c r="Z279" s="898"/>
      <c r="AA279" s="898"/>
      <c r="AB279" s="898"/>
      <c r="AC279" s="898"/>
      <c r="AD279" s="898"/>
      <c r="AE279" s="898"/>
      <c r="AF279" s="898"/>
      <c r="AG279" s="898"/>
      <c r="AH279" s="898"/>
      <c r="AI279" s="898"/>
      <c r="AJ279" s="898"/>
      <c r="AK279" s="898"/>
      <c r="AL279" s="898"/>
      <c r="AM279" s="898"/>
    </row>
    <row r="280" spans="1:39" hidden="1">
      <c r="A280" s="871"/>
      <c r="B280" s="911" t="s">
        <v>81</v>
      </c>
      <c r="C280" s="864" t="s">
        <v>50</v>
      </c>
      <c r="D280" s="403" t="s">
        <v>21</v>
      </c>
      <c r="E280" s="899"/>
      <c r="F280" s="892"/>
      <c r="G280" s="892"/>
      <c r="H280" s="892"/>
      <c r="I280" s="892"/>
      <c r="J280" s="892"/>
      <c r="K280" s="892"/>
      <c r="L280" s="892"/>
      <c r="M280" s="892"/>
      <c r="N280" s="892"/>
      <c r="O280" s="892"/>
      <c r="P280" s="892"/>
      <c r="Q280" s="892"/>
      <c r="R280" s="892"/>
      <c r="S280" s="892"/>
      <c r="T280" s="896">
        <v>0.99</v>
      </c>
      <c r="U280" s="896">
        <v>0.98</v>
      </c>
      <c r="V280" s="893">
        <v>0.97</v>
      </c>
      <c r="W280" s="896" t="str">
        <f>IF(F208=F280,"〇","✕")</f>
        <v>〇</v>
      </c>
      <c r="X280" s="896" t="str">
        <f t="shared" ref="X280" si="1058">IF(G208=G280,"〇","✕")</f>
        <v>〇</v>
      </c>
      <c r="Y280" s="896" t="str">
        <f t="shared" ref="Y280" si="1059">IF(H208=H280,"〇","✕")</f>
        <v>〇</v>
      </c>
      <c r="Z280" s="896" t="str">
        <f t="shared" ref="Z280" si="1060">IF(I208=I280,"〇","✕")</f>
        <v>〇</v>
      </c>
      <c r="AA280" s="896" t="str">
        <f t="shared" ref="AA280" si="1061">IF(J208=J280,"〇","✕")</f>
        <v>〇</v>
      </c>
      <c r="AB280" s="896" t="str">
        <f t="shared" ref="AB280" si="1062">IF(K208=K280,"〇","✕")</f>
        <v>〇</v>
      </c>
      <c r="AC280" s="896" t="str">
        <f t="shared" ref="AC280" si="1063">IF(L208=L280,"〇","✕")</f>
        <v>〇</v>
      </c>
      <c r="AD280" s="896" t="str">
        <f t="shared" ref="AD280" si="1064">IF(M208=M280,"〇","✕")</f>
        <v>〇</v>
      </c>
      <c r="AE280" s="896" t="str">
        <f t="shared" ref="AE280" si="1065">IF(N208=N280,"〇","✕")</f>
        <v>〇</v>
      </c>
      <c r="AF280" s="896" t="str">
        <f t="shared" ref="AF280" si="1066">IF(O208=O280,"〇","✕")</f>
        <v>〇</v>
      </c>
      <c r="AG280" s="896" t="str">
        <f t="shared" ref="AG280" si="1067">IF(P208=P280,"〇","✕")</f>
        <v>〇</v>
      </c>
      <c r="AH280" s="896" t="str">
        <f t="shared" ref="AH280" si="1068">IF(Q208=Q280,"〇","✕")</f>
        <v>〇</v>
      </c>
      <c r="AI280" s="896" t="str">
        <f t="shared" ref="AI280" si="1069">IF(R208=R280,"〇","✕")</f>
        <v>〇</v>
      </c>
      <c r="AJ280" s="896" t="str">
        <f t="shared" ref="AJ280" si="1070">IF(S208=S280,"〇","✕")</f>
        <v>〇</v>
      </c>
      <c r="AK280" s="896" t="str">
        <f t="shared" ref="AK280" si="1071">IF(T208=T280,"〇","✕")</f>
        <v>〇</v>
      </c>
      <c r="AL280" s="896" t="str">
        <f t="shared" ref="AL280" si="1072">IF(U208=U280,"〇","✕")</f>
        <v>〇</v>
      </c>
      <c r="AM280" s="896" t="str">
        <f t="shared" ref="AM280" si="1073">IF(V208=V280,"〇","✕")</f>
        <v>〇</v>
      </c>
    </row>
    <row r="281" spans="1:39" hidden="1">
      <c r="A281" s="871"/>
      <c r="B281" s="912"/>
      <c r="C281" s="865"/>
      <c r="D281" s="405" t="s">
        <v>22</v>
      </c>
      <c r="E281" s="899"/>
      <c r="F281" s="892"/>
      <c r="G281" s="892"/>
      <c r="H281" s="892"/>
      <c r="I281" s="892"/>
      <c r="J281" s="892"/>
      <c r="K281" s="892"/>
      <c r="L281" s="892"/>
      <c r="M281" s="892"/>
      <c r="N281" s="892"/>
      <c r="O281" s="892"/>
      <c r="P281" s="892"/>
      <c r="Q281" s="892"/>
      <c r="R281" s="892"/>
      <c r="S281" s="892"/>
      <c r="T281" s="897"/>
      <c r="U281" s="897"/>
      <c r="V281" s="894"/>
      <c r="W281" s="897"/>
      <c r="X281" s="897"/>
      <c r="Y281" s="897"/>
      <c r="Z281" s="897"/>
      <c r="AA281" s="897"/>
      <c r="AB281" s="897"/>
      <c r="AC281" s="897"/>
      <c r="AD281" s="897"/>
      <c r="AE281" s="897"/>
      <c r="AF281" s="897"/>
      <c r="AG281" s="897"/>
      <c r="AH281" s="897"/>
      <c r="AI281" s="897"/>
      <c r="AJ281" s="897"/>
      <c r="AK281" s="897"/>
      <c r="AL281" s="897"/>
      <c r="AM281" s="897"/>
    </row>
    <row r="282" spans="1:39" hidden="1">
      <c r="A282" s="871"/>
      <c r="B282" s="912"/>
      <c r="C282" s="909" t="s">
        <v>52</v>
      </c>
      <c r="D282" s="405" t="s">
        <v>53</v>
      </c>
      <c r="E282" s="899"/>
      <c r="F282" s="892"/>
      <c r="G282" s="892"/>
      <c r="H282" s="892"/>
      <c r="I282" s="892"/>
      <c r="J282" s="892"/>
      <c r="K282" s="892"/>
      <c r="L282" s="892"/>
      <c r="M282" s="892"/>
      <c r="N282" s="892"/>
      <c r="O282" s="892"/>
      <c r="P282" s="892"/>
      <c r="Q282" s="892"/>
      <c r="R282" s="892"/>
      <c r="S282" s="892"/>
      <c r="T282" s="897"/>
      <c r="U282" s="897"/>
      <c r="V282" s="894"/>
      <c r="W282" s="897"/>
      <c r="X282" s="897"/>
      <c r="Y282" s="897"/>
      <c r="Z282" s="897"/>
      <c r="AA282" s="897"/>
      <c r="AB282" s="897"/>
      <c r="AC282" s="897"/>
      <c r="AD282" s="897"/>
      <c r="AE282" s="897"/>
      <c r="AF282" s="897"/>
      <c r="AG282" s="897"/>
      <c r="AH282" s="897"/>
      <c r="AI282" s="897"/>
      <c r="AJ282" s="897"/>
      <c r="AK282" s="897"/>
      <c r="AL282" s="897"/>
      <c r="AM282" s="897"/>
    </row>
    <row r="283" spans="1:39" hidden="1">
      <c r="A283" s="871"/>
      <c r="B283" s="912"/>
      <c r="C283" s="910"/>
      <c r="D283" s="404" t="s">
        <v>54</v>
      </c>
      <c r="E283" s="899"/>
      <c r="F283" s="892"/>
      <c r="G283" s="892"/>
      <c r="H283" s="892"/>
      <c r="I283" s="892"/>
      <c r="J283" s="892"/>
      <c r="K283" s="892"/>
      <c r="L283" s="892"/>
      <c r="M283" s="892"/>
      <c r="N283" s="892"/>
      <c r="O283" s="892"/>
      <c r="P283" s="892"/>
      <c r="Q283" s="892"/>
      <c r="R283" s="892"/>
      <c r="S283" s="892"/>
      <c r="T283" s="898"/>
      <c r="U283" s="898"/>
      <c r="V283" s="895"/>
      <c r="W283" s="898"/>
      <c r="X283" s="898"/>
      <c r="Y283" s="898"/>
      <c r="Z283" s="898"/>
      <c r="AA283" s="898"/>
      <c r="AB283" s="898"/>
      <c r="AC283" s="898"/>
      <c r="AD283" s="898"/>
      <c r="AE283" s="898"/>
      <c r="AF283" s="898"/>
      <c r="AG283" s="898"/>
      <c r="AH283" s="898"/>
      <c r="AI283" s="898"/>
      <c r="AJ283" s="898"/>
      <c r="AK283" s="898"/>
      <c r="AL283" s="898"/>
      <c r="AM283" s="898"/>
    </row>
    <row r="284" spans="1:39" hidden="1">
      <c r="A284" s="871"/>
      <c r="B284" s="911" t="s">
        <v>83</v>
      </c>
      <c r="C284" s="864" t="s">
        <v>50</v>
      </c>
      <c r="D284" s="403" t="s">
        <v>21</v>
      </c>
      <c r="E284" s="899"/>
      <c r="F284" s="892"/>
      <c r="G284" s="892"/>
      <c r="H284" s="892"/>
      <c r="I284" s="892"/>
      <c r="J284" s="892"/>
      <c r="K284" s="892"/>
      <c r="L284" s="892"/>
      <c r="M284" s="892"/>
      <c r="N284" s="892"/>
      <c r="O284" s="892"/>
      <c r="P284" s="892"/>
      <c r="Q284" s="892"/>
      <c r="R284" s="892"/>
      <c r="S284" s="892"/>
      <c r="T284" s="892"/>
      <c r="U284" s="896">
        <v>0.99</v>
      </c>
      <c r="V284" s="893">
        <v>0.98</v>
      </c>
      <c r="W284" s="896" t="str">
        <f>IF(F212=F284,"〇","✕")</f>
        <v>〇</v>
      </c>
      <c r="X284" s="896" t="str">
        <f t="shared" ref="X284" si="1074">IF(G212=G284,"〇","✕")</f>
        <v>〇</v>
      </c>
      <c r="Y284" s="896" t="str">
        <f t="shared" ref="Y284" si="1075">IF(H212=H284,"〇","✕")</f>
        <v>〇</v>
      </c>
      <c r="Z284" s="896" t="str">
        <f t="shared" ref="Z284" si="1076">IF(I212=I284,"〇","✕")</f>
        <v>〇</v>
      </c>
      <c r="AA284" s="896" t="str">
        <f t="shared" ref="AA284" si="1077">IF(J212=J284,"〇","✕")</f>
        <v>〇</v>
      </c>
      <c r="AB284" s="896" t="str">
        <f t="shared" ref="AB284" si="1078">IF(K212=K284,"〇","✕")</f>
        <v>〇</v>
      </c>
      <c r="AC284" s="896" t="str">
        <f t="shared" ref="AC284" si="1079">IF(L212=L284,"〇","✕")</f>
        <v>〇</v>
      </c>
      <c r="AD284" s="896" t="str">
        <f t="shared" ref="AD284" si="1080">IF(M212=M284,"〇","✕")</f>
        <v>〇</v>
      </c>
      <c r="AE284" s="896" t="str">
        <f t="shared" ref="AE284" si="1081">IF(N212=N284,"〇","✕")</f>
        <v>〇</v>
      </c>
      <c r="AF284" s="896" t="str">
        <f t="shared" ref="AF284" si="1082">IF(O212=O284,"〇","✕")</f>
        <v>〇</v>
      </c>
      <c r="AG284" s="896" t="str">
        <f t="shared" ref="AG284" si="1083">IF(P212=P284,"〇","✕")</f>
        <v>〇</v>
      </c>
      <c r="AH284" s="896" t="str">
        <f t="shared" ref="AH284" si="1084">IF(Q212=Q284,"〇","✕")</f>
        <v>〇</v>
      </c>
      <c r="AI284" s="896" t="str">
        <f t="shared" ref="AI284" si="1085">IF(R212=R284,"〇","✕")</f>
        <v>〇</v>
      </c>
      <c r="AJ284" s="896" t="str">
        <f t="shared" ref="AJ284" si="1086">IF(S212=S284,"〇","✕")</f>
        <v>〇</v>
      </c>
      <c r="AK284" s="896" t="str">
        <f t="shared" ref="AK284" si="1087">IF(T212=T284,"〇","✕")</f>
        <v>〇</v>
      </c>
      <c r="AL284" s="896" t="str">
        <f t="shared" ref="AL284" si="1088">IF(U212=U284,"〇","✕")</f>
        <v>〇</v>
      </c>
      <c r="AM284" s="896" t="str">
        <f t="shared" ref="AM284" si="1089">IF(V212=V284,"〇","✕")</f>
        <v>〇</v>
      </c>
    </row>
    <row r="285" spans="1:39" hidden="1">
      <c r="A285" s="871"/>
      <c r="B285" s="912"/>
      <c r="C285" s="865"/>
      <c r="D285" s="405" t="s">
        <v>22</v>
      </c>
      <c r="E285" s="899"/>
      <c r="F285" s="892"/>
      <c r="G285" s="892"/>
      <c r="H285" s="892"/>
      <c r="I285" s="892"/>
      <c r="J285" s="892"/>
      <c r="K285" s="892"/>
      <c r="L285" s="892"/>
      <c r="M285" s="892"/>
      <c r="N285" s="892"/>
      <c r="O285" s="892"/>
      <c r="P285" s="892"/>
      <c r="Q285" s="892"/>
      <c r="R285" s="892"/>
      <c r="S285" s="892"/>
      <c r="T285" s="892"/>
      <c r="U285" s="897"/>
      <c r="V285" s="894"/>
      <c r="W285" s="897"/>
      <c r="X285" s="897"/>
      <c r="Y285" s="897"/>
      <c r="Z285" s="897"/>
      <c r="AA285" s="897"/>
      <c r="AB285" s="897"/>
      <c r="AC285" s="897"/>
      <c r="AD285" s="897"/>
      <c r="AE285" s="897"/>
      <c r="AF285" s="897"/>
      <c r="AG285" s="897"/>
      <c r="AH285" s="897"/>
      <c r="AI285" s="897"/>
      <c r="AJ285" s="897"/>
      <c r="AK285" s="897"/>
      <c r="AL285" s="897"/>
      <c r="AM285" s="897"/>
    </row>
    <row r="286" spans="1:39" hidden="1">
      <c r="A286" s="871"/>
      <c r="B286" s="912"/>
      <c r="C286" s="909" t="s">
        <v>52</v>
      </c>
      <c r="D286" s="405" t="s">
        <v>53</v>
      </c>
      <c r="E286" s="899"/>
      <c r="F286" s="892"/>
      <c r="G286" s="892"/>
      <c r="H286" s="892"/>
      <c r="I286" s="892"/>
      <c r="J286" s="892"/>
      <c r="K286" s="892"/>
      <c r="L286" s="892"/>
      <c r="M286" s="892"/>
      <c r="N286" s="892"/>
      <c r="O286" s="892"/>
      <c r="P286" s="892"/>
      <c r="Q286" s="892"/>
      <c r="R286" s="892"/>
      <c r="S286" s="892"/>
      <c r="T286" s="892"/>
      <c r="U286" s="897"/>
      <c r="V286" s="894"/>
      <c r="W286" s="897"/>
      <c r="X286" s="897"/>
      <c r="Y286" s="897"/>
      <c r="Z286" s="897"/>
      <c r="AA286" s="897"/>
      <c r="AB286" s="897"/>
      <c r="AC286" s="897"/>
      <c r="AD286" s="897"/>
      <c r="AE286" s="897"/>
      <c r="AF286" s="897"/>
      <c r="AG286" s="897"/>
      <c r="AH286" s="897"/>
      <c r="AI286" s="897"/>
      <c r="AJ286" s="897"/>
      <c r="AK286" s="897"/>
      <c r="AL286" s="897"/>
      <c r="AM286" s="897"/>
    </row>
    <row r="287" spans="1:39" hidden="1">
      <c r="A287" s="871"/>
      <c r="B287" s="912"/>
      <c r="C287" s="910"/>
      <c r="D287" s="404" t="s">
        <v>54</v>
      </c>
      <c r="E287" s="899"/>
      <c r="F287" s="892"/>
      <c r="G287" s="892"/>
      <c r="H287" s="892"/>
      <c r="I287" s="892"/>
      <c r="J287" s="892"/>
      <c r="K287" s="892"/>
      <c r="L287" s="892"/>
      <c r="M287" s="892"/>
      <c r="N287" s="892"/>
      <c r="O287" s="892"/>
      <c r="P287" s="892"/>
      <c r="Q287" s="892"/>
      <c r="R287" s="892"/>
      <c r="S287" s="892"/>
      <c r="T287" s="892"/>
      <c r="U287" s="898"/>
      <c r="V287" s="895"/>
      <c r="W287" s="898"/>
      <c r="X287" s="898"/>
      <c r="Y287" s="898"/>
      <c r="Z287" s="898"/>
      <c r="AA287" s="898"/>
      <c r="AB287" s="898"/>
      <c r="AC287" s="898"/>
      <c r="AD287" s="898"/>
      <c r="AE287" s="898"/>
      <c r="AF287" s="898"/>
      <c r="AG287" s="898"/>
      <c r="AH287" s="898"/>
      <c r="AI287" s="898"/>
      <c r="AJ287" s="898"/>
      <c r="AK287" s="898"/>
      <c r="AL287" s="898"/>
      <c r="AM287" s="898"/>
    </row>
    <row r="288" spans="1:39" hidden="1">
      <c r="A288" s="871"/>
      <c r="B288" s="911" t="s">
        <v>85</v>
      </c>
      <c r="C288" s="864" t="s">
        <v>50</v>
      </c>
      <c r="D288" s="403" t="s">
        <v>21</v>
      </c>
      <c r="E288" s="889"/>
      <c r="F288" s="880"/>
      <c r="G288" s="880"/>
      <c r="H288" s="880"/>
      <c r="I288" s="880"/>
      <c r="J288" s="880"/>
      <c r="K288" s="880"/>
      <c r="L288" s="880"/>
      <c r="M288" s="880"/>
      <c r="N288" s="880"/>
      <c r="O288" s="880"/>
      <c r="P288" s="880"/>
      <c r="Q288" s="880"/>
      <c r="R288" s="880"/>
      <c r="S288" s="880"/>
      <c r="T288" s="880"/>
      <c r="U288" s="892"/>
      <c r="V288" s="893">
        <v>0.99</v>
      </c>
      <c r="W288" s="896" t="str">
        <f>IF(F216=F288,"〇","✕")</f>
        <v>〇</v>
      </c>
      <c r="X288" s="896" t="str">
        <f t="shared" ref="X288" si="1090">IF(G216=G288,"〇","✕")</f>
        <v>〇</v>
      </c>
      <c r="Y288" s="896" t="str">
        <f t="shared" ref="Y288" si="1091">IF(H216=H288,"〇","✕")</f>
        <v>〇</v>
      </c>
      <c r="Z288" s="896" t="str">
        <f t="shared" ref="Z288" si="1092">IF(I216=I288,"〇","✕")</f>
        <v>〇</v>
      </c>
      <c r="AA288" s="896" t="str">
        <f t="shared" ref="AA288" si="1093">IF(J216=J288,"〇","✕")</f>
        <v>〇</v>
      </c>
      <c r="AB288" s="896" t="str">
        <f t="shared" ref="AB288" si="1094">IF(K216=K288,"〇","✕")</f>
        <v>〇</v>
      </c>
      <c r="AC288" s="896" t="str">
        <f t="shared" ref="AC288" si="1095">IF(L216=L288,"〇","✕")</f>
        <v>〇</v>
      </c>
      <c r="AD288" s="896" t="str">
        <f t="shared" ref="AD288" si="1096">IF(M216=M288,"〇","✕")</f>
        <v>〇</v>
      </c>
      <c r="AE288" s="896" t="str">
        <f t="shared" ref="AE288" si="1097">IF(N216=N288,"〇","✕")</f>
        <v>〇</v>
      </c>
      <c r="AF288" s="896" t="str">
        <f t="shared" ref="AF288" si="1098">IF(O216=O288,"〇","✕")</f>
        <v>〇</v>
      </c>
      <c r="AG288" s="896" t="str">
        <f t="shared" ref="AG288" si="1099">IF(P216=P288,"〇","✕")</f>
        <v>〇</v>
      </c>
      <c r="AH288" s="896" t="str">
        <f t="shared" ref="AH288" si="1100">IF(Q216=Q288,"〇","✕")</f>
        <v>〇</v>
      </c>
      <c r="AI288" s="896" t="str">
        <f t="shared" ref="AI288" si="1101">IF(R216=R288,"〇","✕")</f>
        <v>〇</v>
      </c>
      <c r="AJ288" s="896" t="str">
        <f t="shared" ref="AJ288" si="1102">IF(S216=S288,"〇","✕")</f>
        <v>〇</v>
      </c>
      <c r="AK288" s="896" t="str">
        <f t="shared" ref="AK288" si="1103">IF(T216=T288,"〇","✕")</f>
        <v>〇</v>
      </c>
      <c r="AL288" s="896" t="str">
        <f t="shared" ref="AL288" si="1104">IF(U216=U288,"〇","✕")</f>
        <v>〇</v>
      </c>
      <c r="AM288" s="896" t="str">
        <f t="shared" ref="AM288" si="1105">IF(V216=V288,"〇","✕")</f>
        <v>〇</v>
      </c>
    </row>
    <row r="289" spans="1:39" hidden="1">
      <c r="A289" s="871"/>
      <c r="B289" s="912"/>
      <c r="C289" s="865"/>
      <c r="D289" s="405" t="s">
        <v>22</v>
      </c>
      <c r="E289" s="890"/>
      <c r="F289" s="881"/>
      <c r="G289" s="881"/>
      <c r="H289" s="881"/>
      <c r="I289" s="881"/>
      <c r="J289" s="881"/>
      <c r="K289" s="881"/>
      <c r="L289" s="881"/>
      <c r="M289" s="881"/>
      <c r="N289" s="881"/>
      <c r="O289" s="881"/>
      <c r="P289" s="881"/>
      <c r="Q289" s="881"/>
      <c r="R289" s="881"/>
      <c r="S289" s="881"/>
      <c r="T289" s="881"/>
      <c r="U289" s="892"/>
      <c r="V289" s="894"/>
      <c r="W289" s="897"/>
      <c r="X289" s="897"/>
      <c r="Y289" s="897"/>
      <c r="Z289" s="897"/>
      <c r="AA289" s="897"/>
      <c r="AB289" s="897"/>
      <c r="AC289" s="897"/>
      <c r="AD289" s="897"/>
      <c r="AE289" s="897"/>
      <c r="AF289" s="897"/>
      <c r="AG289" s="897"/>
      <c r="AH289" s="897"/>
      <c r="AI289" s="897"/>
      <c r="AJ289" s="897"/>
      <c r="AK289" s="897"/>
      <c r="AL289" s="897"/>
      <c r="AM289" s="897"/>
    </row>
    <row r="290" spans="1:39" hidden="1">
      <c r="A290" s="871"/>
      <c r="B290" s="912"/>
      <c r="C290" s="909" t="s">
        <v>52</v>
      </c>
      <c r="D290" s="405" t="s">
        <v>53</v>
      </c>
      <c r="E290" s="890"/>
      <c r="F290" s="881"/>
      <c r="G290" s="881"/>
      <c r="H290" s="881"/>
      <c r="I290" s="881"/>
      <c r="J290" s="881"/>
      <c r="K290" s="881"/>
      <c r="L290" s="881"/>
      <c r="M290" s="881"/>
      <c r="N290" s="881"/>
      <c r="O290" s="881"/>
      <c r="P290" s="881"/>
      <c r="Q290" s="881"/>
      <c r="R290" s="881"/>
      <c r="S290" s="881"/>
      <c r="T290" s="881"/>
      <c r="U290" s="892"/>
      <c r="V290" s="894"/>
      <c r="W290" s="897"/>
      <c r="X290" s="897"/>
      <c r="Y290" s="897"/>
      <c r="Z290" s="897"/>
      <c r="AA290" s="897"/>
      <c r="AB290" s="897"/>
      <c r="AC290" s="897"/>
      <c r="AD290" s="897"/>
      <c r="AE290" s="897"/>
      <c r="AF290" s="897"/>
      <c r="AG290" s="897"/>
      <c r="AH290" s="897"/>
      <c r="AI290" s="897"/>
      <c r="AJ290" s="897"/>
      <c r="AK290" s="897"/>
      <c r="AL290" s="897"/>
      <c r="AM290" s="897"/>
    </row>
    <row r="291" spans="1:39" hidden="1">
      <c r="A291" s="871"/>
      <c r="B291" s="912"/>
      <c r="C291" s="910"/>
      <c r="D291" s="404" t="s">
        <v>54</v>
      </c>
      <c r="E291" s="891"/>
      <c r="F291" s="882"/>
      <c r="G291" s="882"/>
      <c r="H291" s="882"/>
      <c r="I291" s="882"/>
      <c r="J291" s="882"/>
      <c r="K291" s="882"/>
      <c r="L291" s="882"/>
      <c r="M291" s="882"/>
      <c r="N291" s="882"/>
      <c r="O291" s="882"/>
      <c r="P291" s="882"/>
      <c r="Q291" s="882"/>
      <c r="R291" s="882"/>
      <c r="S291" s="882"/>
      <c r="T291" s="882"/>
      <c r="U291" s="892"/>
      <c r="V291" s="895"/>
      <c r="W291" s="898"/>
      <c r="X291" s="898"/>
      <c r="Y291" s="898"/>
      <c r="Z291" s="898"/>
      <c r="AA291" s="898"/>
      <c r="AB291" s="898"/>
      <c r="AC291" s="898"/>
      <c r="AD291" s="898"/>
      <c r="AE291" s="898"/>
      <c r="AF291" s="898"/>
      <c r="AG291" s="898"/>
      <c r="AH291" s="898"/>
      <c r="AI291" s="898"/>
      <c r="AJ291" s="898"/>
      <c r="AK291" s="898"/>
      <c r="AL291" s="898"/>
      <c r="AM291" s="898"/>
    </row>
    <row r="292" spans="1:39" hidden="1">
      <c r="A292" s="871"/>
      <c r="B292" s="911" t="s">
        <v>87</v>
      </c>
      <c r="C292" s="864" t="s">
        <v>50</v>
      </c>
      <c r="D292" s="403" t="s">
        <v>21</v>
      </c>
      <c r="E292" s="889"/>
      <c r="F292" s="880"/>
      <c r="G292" s="880"/>
      <c r="H292" s="880"/>
      <c r="I292" s="880"/>
      <c r="J292" s="880"/>
      <c r="K292" s="880"/>
      <c r="L292" s="880"/>
      <c r="M292" s="880"/>
      <c r="N292" s="880"/>
      <c r="O292" s="880"/>
      <c r="P292" s="880"/>
      <c r="Q292" s="880"/>
      <c r="R292" s="880"/>
      <c r="S292" s="880"/>
      <c r="T292" s="880"/>
      <c r="U292" s="883"/>
      <c r="V292" s="886"/>
      <c r="W292" s="896" t="str">
        <f>IF(F220=F292,"〇","✕")</f>
        <v>〇</v>
      </c>
      <c r="X292" s="896" t="str">
        <f t="shared" ref="X292" si="1106">IF(G220=G292,"〇","✕")</f>
        <v>〇</v>
      </c>
      <c r="Y292" s="896" t="str">
        <f t="shared" ref="Y292" si="1107">IF(H220=H292,"〇","✕")</f>
        <v>〇</v>
      </c>
      <c r="Z292" s="896" t="str">
        <f t="shared" ref="Z292" si="1108">IF(I220=I292,"〇","✕")</f>
        <v>〇</v>
      </c>
      <c r="AA292" s="896" t="str">
        <f t="shared" ref="AA292" si="1109">IF(J220=J292,"〇","✕")</f>
        <v>〇</v>
      </c>
      <c r="AB292" s="896" t="str">
        <f t="shared" ref="AB292" si="1110">IF(K220=K292,"〇","✕")</f>
        <v>〇</v>
      </c>
      <c r="AC292" s="896" t="str">
        <f t="shared" ref="AC292" si="1111">IF(L220=L292,"〇","✕")</f>
        <v>〇</v>
      </c>
      <c r="AD292" s="896" t="str">
        <f t="shared" ref="AD292" si="1112">IF(M220=M292,"〇","✕")</f>
        <v>〇</v>
      </c>
      <c r="AE292" s="896" t="str">
        <f t="shared" ref="AE292" si="1113">IF(N220=N292,"〇","✕")</f>
        <v>〇</v>
      </c>
      <c r="AF292" s="896" t="str">
        <f t="shared" ref="AF292" si="1114">IF(O220=O292,"〇","✕")</f>
        <v>〇</v>
      </c>
      <c r="AG292" s="896" t="str">
        <f t="shared" ref="AG292" si="1115">IF(P220=P292,"〇","✕")</f>
        <v>〇</v>
      </c>
      <c r="AH292" s="896" t="str">
        <f t="shared" ref="AH292" si="1116">IF(Q220=Q292,"〇","✕")</f>
        <v>〇</v>
      </c>
      <c r="AI292" s="896" t="str">
        <f t="shared" ref="AI292" si="1117">IF(R220=R292,"〇","✕")</f>
        <v>〇</v>
      </c>
      <c r="AJ292" s="896" t="str">
        <f t="shared" ref="AJ292" si="1118">IF(S220=S292,"〇","✕")</f>
        <v>〇</v>
      </c>
      <c r="AK292" s="896" t="str">
        <f t="shared" ref="AK292" si="1119">IF(T220=T292,"〇","✕")</f>
        <v>〇</v>
      </c>
      <c r="AL292" s="896" t="str">
        <f t="shared" ref="AL292" si="1120">IF(U220=U292,"〇","✕")</f>
        <v>〇</v>
      </c>
      <c r="AM292" s="896" t="str">
        <f t="shared" ref="AM292" si="1121">IF(V220=V292,"〇","✕")</f>
        <v>〇</v>
      </c>
    </row>
    <row r="293" spans="1:39" hidden="1">
      <c r="A293" s="871"/>
      <c r="B293" s="912"/>
      <c r="C293" s="865"/>
      <c r="D293" s="405" t="s">
        <v>22</v>
      </c>
      <c r="E293" s="890"/>
      <c r="F293" s="881"/>
      <c r="G293" s="881"/>
      <c r="H293" s="881"/>
      <c r="I293" s="881"/>
      <c r="J293" s="881"/>
      <c r="K293" s="881"/>
      <c r="L293" s="881"/>
      <c r="M293" s="881"/>
      <c r="N293" s="881"/>
      <c r="O293" s="881"/>
      <c r="P293" s="881"/>
      <c r="Q293" s="881"/>
      <c r="R293" s="881"/>
      <c r="S293" s="881"/>
      <c r="T293" s="881"/>
      <c r="U293" s="884"/>
      <c r="V293" s="887"/>
      <c r="W293" s="897"/>
      <c r="X293" s="897"/>
      <c r="Y293" s="897"/>
      <c r="Z293" s="897"/>
      <c r="AA293" s="897"/>
      <c r="AB293" s="897"/>
      <c r="AC293" s="897"/>
      <c r="AD293" s="897"/>
      <c r="AE293" s="897"/>
      <c r="AF293" s="897"/>
      <c r="AG293" s="897"/>
      <c r="AH293" s="897"/>
      <c r="AI293" s="897"/>
      <c r="AJ293" s="897"/>
      <c r="AK293" s="897"/>
      <c r="AL293" s="897"/>
      <c r="AM293" s="897"/>
    </row>
    <row r="294" spans="1:39" hidden="1">
      <c r="A294" s="871"/>
      <c r="B294" s="912"/>
      <c r="C294" s="909" t="s">
        <v>52</v>
      </c>
      <c r="D294" s="405" t="s">
        <v>53</v>
      </c>
      <c r="E294" s="890"/>
      <c r="F294" s="881"/>
      <c r="G294" s="881"/>
      <c r="H294" s="881"/>
      <c r="I294" s="881"/>
      <c r="J294" s="881"/>
      <c r="K294" s="881"/>
      <c r="L294" s="881"/>
      <c r="M294" s="881"/>
      <c r="N294" s="881"/>
      <c r="O294" s="881"/>
      <c r="P294" s="881"/>
      <c r="Q294" s="881"/>
      <c r="R294" s="881"/>
      <c r="S294" s="881"/>
      <c r="T294" s="881"/>
      <c r="U294" s="884"/>
      <c r="V294" s="887"/>
      <c r="W294" s="897"/>
      <c r="X294" s="897"/>
      <c r="Y294" s="897"/>
      <c r="Z294" s="897"/>
      <c r="AA294" s="897"/>
      <c r="AB294" s="897"/>
      <c r="AC294" s="897"/>
      <c r="AD294" s="897"/>
      <c r="AE294" s="897"/>
      <c r="AF294" s="897"/>
      <c r="AG294" s="897"/>
      <c r="AH294" s="897"/>
      <c r="AI294" s="897"/>
      <c r="AJ294" s="897"/>
      <c r="AK294" s="897"/>
      <c r="AL294" s="897"/>
      <c r="AM294" s="897"/>
    </row>
    <row r="295" spans="1:39" hidden="1">
      <c r="A295" s="846"/>
      <c r="B295" s="912"/>
      <c r="C295" s="910"/>
      <c r="D295" s="404" t="s">
        <v>54</v>
      </c>
      <c r="E295" s="891"/>
      <c r="F295" s="882"/>
      <c r="G295" s="882"/>
      <c r="H295" s="882"/>
      <c r="I295" s="882"/>
      <c r="J295" s="882"/>
      <c r="K295" s="882"/>
      <c r="L295" s="882"/>
      <c r="M295" s="882"/>
      <c r="N295" s="882"/>
      <c r="O295" s="882"/>
      <c r="P295" s="882"/>
      <c r="Q295" s="882"/>
      <c r="R295" s="882"/>
      <c r="S295" s="882"/>
      <c r="T295" s="882"/>
      <c r="U295" s="885"/>
      <c r="V295" s="888"/>
      <c r="W295" s="898"/>
      <c r="X295" s="898"/>
      <c r="Y295" s="898"/>
      <c r="Z295" s="898"/>
      <c r="AA295" s="898"/>
      <c r="AB295" s="898"/>
      <c r="AC295" s="898"/>
      <c r="AD295" s="898"/>
      <c r="AE295" s="898"/>
      <c r="AF295" s="898"/>
      <c r="AG295" s="898"/>
      <c r="AH295" s="898"/>
      <c r="AI295" s="898"/>
      <c r="AJ295" s="898"/>
      <c r="AK295" s="898"/>
      <c r="AL295" s="898"/>
      <c r="AM295" s="898"/>
    </row>
    <row r="296" spans="1:39" hidden="1">
      <c r="A296" s="847" t="s">
        <v>42</v>
      </c>
      <c r="B296" s="913" t="s">
        <v>92</v>
      </c>
      <c r="C296" s="864" t="s">
        <v>50</v>
      </c>
      <c r="D296" s="403" t="s">
        <v>21</v>
      </c>
      <c r="E296" s="889"/>
      <c r="F296" s="896">
        <v>0.61</v>
      </c>
      <c r="G296" s="896">
        <v>0.48</v>
      </c>
      <c r="H296" s="896">
        <v>0.42</v>
      </c>
      <c r="I296" s="896">
        <v>0.4</v>
      </c>
      <c r="J296" s="896">
        <v>0.37</v>
      </c>
      <c r="K296" s="896">
        <v>0.35</v>
      </c>
      <c r="L296" s="896">
        <v>0.33</v>
      </c>
      <c r="M296" s="896">
        <v>0.32</v>
      </c>
      <c r="N296" s="896">
        <v>0.28999999999999998</v>
      </c>
      <c r="O296" s="896">
        <v>0.28999999999999998</v>
      </c>
      <c r="P296" s="896">
        <v>0.28000000000000003</v>
      </c>
      <c r="Q296" s="896">
        <v>0.27</v>
      </c>
      <c r="R296" s="896">
        <v>0.27</v>
      </c>
      <c r="S296" s="896">
        <v>0.27</v>
      </c>
      <c r="T296" s="896">
        <v>0.26</v>
      </c>
      <c r="U296" s="896">
        <v>0.26</v>
      </c>
      <c r="V296" s="893">
        <v>0.26</v>
      </c>
      <c r="W296" s="896" t="str">
        <f>IF(F224=F296,"〇","✕")</f>
        <v>〇</v>
      </c>
      <c r="X296" s="896" t="str">
        <f t="shared" ref="X296" si="1122">IF(G224=G296,"〇","✕")</f>
        <v>〇</v>
      </c>
      <c r="Y296" s="896" t="str">
        <f t="shared" ref="Y296" si="1123">IF(H224=H296,"〇","✕")</f>
        <v>〇</v>
      </c>
      <c r="Z296" s="896" t="str">
        <f t="shared" ref="Z296" si="1124">IF(I224=I296,"〇","✕")</f>
        <v>〇</v>
      </c>
      <c r="AA296" s="896" t="str">
        <f t="shared" ref="AA296" si="1125">IF(J224=J296,"〇","✕")</f>
        <v>〇</v>
      </c>
      <c r="AB296" s="896" t="str">
        <f t="shared" ref="AB296" si="1126">IF(K224=K296,"〇","✕")</f>
        <v>〇</v>
      </c>
      <c r="AC296" s="896" t="str">
        <f t="shared" ref="AC296" si="1127">IF(L224=L296,"〇","✕")</f>
        <v>〇</v>
      </c>
      <c r="AD296" s="896" t="str">
        <f t="shared" ref="AD296" si="1128">IF(M224=M296,"〇","✕")</f>
        <v>〇</v>
      </c>
      <c r="AE296" s="896" t="str">
        <f t="shared" ref="AE296" si="1129">IF(N224=N296,"〇","✕")</f>
        <v>〇</v>
      </c>
      <c r="AF296" s="896" t="str">
        <f t="shared" ref="AF296" si="1130">IF(O224=O296,"〇","✕")</f>
        <v>〇</v>
      </c>
      <c r="AG296" s="896" t="str">
        <f t="shared" ref="AG296" si="1131">IF(P224=P296,"〇","✕")</f>
        <v>〇</v>
      </c>
      <c r="AH296" s="896" t="str">
        <f t="shared" ref="AH296" si="1132">IF(Q224=Q296,"〇","✕")</f>
        <v>〇</v>
      </c>
      <c r="AI296" s="896" t="str">
        <f t="shared" ref="AI296" si="1133">IF(R224=R296,"〇","✕")</f>
        <v>〇</v>
      </c>
      <c r="AJ296" s="896" t="str">
        <f t="shared" ref="AJ296" si="1134">IF(S224=S296,"〇","✕")</f>
        <v>〇</v>
      </c>
      <c r="AK296" s="896" t="str">
        <f t="shared" ref="AK296" si="1135">IF(T224=T296,"〇","✕")</f>
        <v>〇</v>
      </c>
      <c r="AL296" s="896" t="str">
        <f t="shared" ref="AL296" si="1136">IF(U224=U296,"〇","✕")</f>
        <v>〇</v>
      </c>
      <c r="AM296" s="896" t="str">
        <f t="shared" ref="AM296" si="1137">IF(V224=V296,"〇","✕")</f>
        <v>〇</v>
      </c>
    </row>
    <row r="297" spans="1:39" hidden="1">
      <c r="A297" s="871"/>
      <c r="B297" s="912"/>
      <c r="C297" s="865"/>
      <c r="D297" s="405" t="s">
        <v>22</v>
      </c>
      <c r="E297" s="890"/>
      <c r="F297" s="897"/>
      <c r="G297" s="897"/>
      <c r="H297" s="897"/>
      <c r="I297" s="897"/>
      <c r="J297" s="897"/>
      <c r="K297" s="897"/>
      <c r="L297" s="897"/>
      <c r="M297" s="897"/>
      <c r="N297" s="897"/>
      <c r="O297" s="897"/>
      <c r="P297" s="897"/>
      <c r="Q297" s="897"/>
      <c r="R297" s="897"/>
      <c r="S297" s="897"/>
      <c r="T297" s="897"/>
      <c r="U297" s="897"/>
      <c r="V297" s="894"/>
      <c r="W297" s="897"/>
      <c r="X297" s="897"/>
      <c r="Y297" s="897"/>
      <c r="Z297" s="897"/>
      <c r="AA297" s="897"/>
      <c r="AB297" s="897"/>
      <c r="AC297" s="897"/>
      <c r="AD297" s="897"/>
      <c r="AE297" s="897"/>
      <c r="AF297" s="897"/>
      <c r="AG297" s="897"/>
      <c r="AH297" s="897"/>
      <c r="AI297" s="897"/>
      <c r="AJ297" s="897"/>
      <c r="AK297" s="897"/>
      <c r="AL297" s="897"/>
      <c r="AM297" s="897"/>
    </row>
    <row r="298" spans="1:39" hidden="1">
      <c r="A298" s="871"/>
      <c r="B298" s="912"/>
      <c r="C298" s="909" t="s">
        <v>52</v>
      </c>
      <c r="D298" s="405" t="s">
        <v>53</v>
      </c>
      <c r="E298" s="890"/>
      <c r="F298" s="897"/>
      <c r="G298" s="897"/>
      <c r="H298" s="897"/>
      <c r="I298" s="897"/>
      <c r="J298" s="897"/>
      <c r="K298" s="897"/>
      <c r="L298" s="897"/>
      <c r="M298" s="897"/>
      <c r="N298" s="897"/>
      <c r="O298" s="897"/>
      <c r="P298" s="897"/>
      <c r="Q298" s="897"/>
      <c r="R298" s="897"/>
      <c r="S298" s="897"/>
      <c r="T298" s="897"/>
      <c r="U298" s="897"/>
      <c r="V298" s="894"/>
      <c r="W298" s="897"/>
      <c r="X298" s="897"/>
      <c r="Y298" s="897"/>
      <c r="Z298" s="897"/>
      <c r="AA298" s="897"/>
      <c r="AB298" s="897"/>
      <c r="AC298" s="897"/>
      <c r="AD298" s="897"/>
      <c r="AE298" s="897"/>
      <c r="AF298" s="897"/>
      <c r="AG298" s="897"/>
      <c r="AH298" s="897"/>
      <c r="AI298" s="897"/>
      <c r="AJ298" s="897"/>
      <c r="AK298" s="897"/>
      <c r="AL298" s="897"/>
      <c r="AM298" s="897"/>
    </row>
    <row r="299" spans="1:39" hidden="1">
      <c r="A299" s="871"/>
      <c r="B299" s="912"/>
      <c r="C299" s="910"/>
      <c r="D299" s="404" t="s">
        <v>54</v>
      </c>
      <c r="E299" s="891"/>
      <c r="F299" s="898"/>
      <c r="G299" s="898"/>
      <c r="H299" s="898"/>
      <c r="I299" s="898"/>
      <c r="J299" s="898"/>
      <c r="K299" s="898"/>
      <c r="L299" s="898"/>
      <c r="M299" s="898"/>
      <c r="N299" s="898"/>
      <c r="O299" s="898"/>
      <c r="P299" s="898"/>
      <c r="Q299" s="898"/>
      <c r="R299" s="898"/>
      <c r="S299" s="898"/>
      <c r="T299" s="898"/>
      <c r="U299" s="898"/>
      <c r="V299" s="895"/>
      <c r="W299" s="898"/>
      <c r="X299" s="898"/>
      <c r="Y299" s="898"/>
      <c r="Z299" s="898"/>
      <c r="AA299" s="898"/>
      <c r="AB299" s="898"/>
      <c r="AC299" s="898"/>
      <c r="AD299" s="898"/>
      <c r="AE299" s="898"/>
      <c r="AF299" s="898"/>
      <c r="AG299" s="898"/>
      <c r="AH299" s="898"/>
      <c r="AI299" s="898"/>
      <c r="AJ299" s="898"/>
      <c r="AK299" s="898"/>
      <c r="AL299" s="898"/>
      <c r="AM299" s="898"/>
    </row>
    <row r="300" spans="1:39" hidden="1">
      <c r="A300" s="871"/>
      <c r="B300" s="913" t="s">
        <v>55</v>
      </c>
      <c r="C300" s="864" t="s">
        <v>50</v>
      </c>
      <c r="D300" s="403" t="s">
        <v>21</v>
      </c>
      <c r="E300" s="899"/>
      <c r="F300" s="892"/>
      <c r="G300" s="896">
        <v>0.79</v>
      </c>
      <c r="H300" s="896">
        <v>0.69</v>
      </c>
      <c r="I300" s="896">
        <v>0.66</v>
      </c>
      <c r="J300" s="896">
        <v>0.61</v>
      </c>
      <c r="K300" s="896">
        <v>0.56999999999999995</v>
      </c>
      <c r="L300" s="896">
        <v>0.54</v>
      </c>
      <c r="M300" s="896">
        <v>0.52</v>
      </c>
      <c r="N300" s="896">
        <v>0.48</v>
      </c>
      <c r="O300" s="896">
        <v>0.47</v>
      </c>
      <c r="P300" s="896">
        <v>0.46</v>
      </c>
      <c r="Q300" s="896">
        <v>0.45</v>
      </c>
      <c r="R300" s="896">
        <v>0.44</v>
      </c>
      <c r="S300" s="896">
        <v>0.44</v>
      </c>
      <c r="T300" s="896">
        <v>0.43</v>
      </c>
      <c r="U300" s="896">
        <v>0.43</v>
      </c>
      <c r="V300" s="893">
        <v>0.42</v>
      </c>
      <c r="W300" s="896" t="str">
        <f>IF(F228=F300,"〇","✕")</f>
        <v>〇</v>
      </c>
      <c r="X300" s="896" t="str">
        <f t="shared" ref="X300" si="1138">IF(G228=G300,"〇","✕")</f>
        <v>〇</v>
      </c>
      <c r="Y300" s="896" t="str">
        <f t="shared" ref="Y300" si="1139">IF(H228=H300,"〇","✕")</f>
        <v>〇</v>
      </c>
      <c r="Z300" s="896" t="str">
        <f t="shared" ref="Z300" si="1140">IF(I228=I300,"〇","✕")</f>
        <v>〇</v>
      </c>
      <c r="AA300" s="896" t="str">
        <f t="shared" ref="AA300" si="1141">IF(J228=J300,"〇","✕")</f>
        <v>〇</v>
      </c>
      <c r="AB300" s="896" t="str">
        <f t="shared" ref="AB300" si="1142">IF(K228=K300,"〇","✕")</f>
        <v>〇</v>
      </c>
      <c r="AC300" s="896" t="str">
        <f t="shared" ref="AC300" si="1143">IF(L228=L300,"〇","✕")</f>
        <v>〇</v>
      </c>
      <c r="AD300" s="896" t="str">
        <f t="shared" ref="AD300" si="1144">IF(M228=M300,"〇","✕")</f>
        <v>〇</v>
      </c>
      <c r="AE300" s="896" t="str">
        <f t="shared" ref="AE300" si="1145">IF(N228=N300,"〇","✕")</f>
        <v>〇</v>
      </c>
      <c r="AF300" s="896" t="str">
        <f t="shared" ref="AF300" si="1146">IF(O228=O300,"〇","✕")</f>
        <v>〇</v>
      </c>
      <c r="AG300" s="896" t="str">
        <f t="shared" ref="AG300" si="1147">IF(P228=P300,"〇","✕")</f>
        <v>〇</v>
      </c>
      <c r="AH300" s="896" t="str">
        <f t="shared" ref="AH300" si="1148">IF(Q228=Q300,"〇","✕")</f>
        <v>〇</v>
      </c>
      <c r="AI300" s="896" t="str">
        <f t="shared" ref="AI300" si="1149">IF(R228=R300,"〇","✕")</f>
        <v>〇</v>
      </c>
      <c r="AJ300" s="896" t="str">
        <f t="shared" ref="AJ300" si="1150">IF(S228=S300,"〇","✕")</f>
        <v>〇</v>
      </c>
      <c r="AK300" s="896" t="str">
        <f t="shared" ref="AK300" si="1151">IF(T228=T300,"〇","✕")</f>
        <v>〇</v>
      </c>
      <c r="AL300" s="896" t="str">
        <f t="shared" ref="AL300" si="1152">IF(U228=U300,"〇","✕")</f>
        <v>〇</v>
      </c>
      <c r="AM300" s="896" t="str">
        <f t="shared" ref="AM300" si="1153">IF(V228=V300,"〇","✕")</f>
        <v>〇</v>
      </c>
    </row>
    <row r="301" spans="1:39" hidden="1">
      <c r="A301" s="871"/>
      <c r="B301" s="912"/>
      <c r="C301" s="865"/>
      <c r="D301" s="405" t="s">
        <v>22</v>
      </c>
      <c r="E301" s="899"/>
      <c r="F301" s="892"/>
      <c r="G301" s="897"/>
      <c r="H301" s="897"/>
      <c r="I301" s="897"/>
      <c r="J301" s="897"/>
      <c r="K301" s="897"/>
      <c r="L301" s="897"/>
      <c r="M301" s="897"/>
      <c r="N301" s="897"/>
      <c r="O301" s="897"/>
      <c r="P301" s="897"/>
      <c r="Q301" s="897"/>
      <c r="R301" s="897"/>
      <c r="S301" s="897"/>
      <c r="T301" s="897"/>
      <c r="U301" s="897"/>
      <c r="V301" s="894"/>
      <c r="W301" s="897"/>
      <c r="X301" s="897"/>
      <c r="Y301" s="897"/>
      <c r="Z301" s="897"/>
      <c r="AA301" s="897"/>
      <c r="AB301" s="897"/>
      <c r="AC301" s="897"/>
      <c r="AD301" s="897"/>
      <c r="AE301" s="897"/>
      <c r="AF301" s="897"/>
      <c r="AG301" s="897"/>
      <c r="AH301" s="897"/>
      <c r="AI301" s="897"/>
      <c r="AJ301" s="897"/>
      <c r="AK301" s="897"/>
      <c r="AL301" s="897"/>
      <c r="AM301" s="897"/>
    </row>
    <row r="302" spans="1:39" hidden="1">
      <c r="A302" s="871"/>
      <c r="B302" s="912"/>
      <c r="C302" s="909" t="s">
        <v>52</v>
      </c>
      <c r="D302" s="405" t="s">
        <v>53</v>
      </c>
      <c r="E302" s="899"/>
      <c r="F302" s="892"/>
      <c r="G302" s="897"/>
      <c r="H302" s="897"/>
      <c r="I302" s="897"/>
      <c r="J302" s="897"/>
      <c r="K302" s="897"/>
      <c r="L302" s="897"/>
      <c r="M302" s="897"/>
      <c r="N302" s="897"/>
      <c r="O302" s="897"/>
      <c r="P302" s="897"/>
      <c r="Q302" s="897"/>
      <c r="R302" s="897"/>
      <c r="S302" s="897"/>
      <c r="T302" s="897"/>
      <c r="U302" s="897"/>
      <c r="V302" s="894"/>
      <c r="W302" s="897"/>
      <c r="X302" s="897"/>
      <c r="Y302" s="897"/>
      <c r="Z302" s="897"/>
      <c r="AA302" s="897"/>
      <c r="AB302" s="897"/>
      <c r="AC302" s="897"/>
      <c r="AD302" s="897"/>
      <c r="AE302" s="897"/>
      <c r="AF302" s="897"/>
      <c r="AG302" s="897"/>
      <c r="AH302" s="897"/>
      <c r="AI302" s="897"/>
      <c r="AJ302" s="897"/>
      <c r="AK302" s="897"/>
      <c r="AL302" s="897"/>
      <c r="AM302" s="897"/>
    </row>
    <row r="303" spans="1:39" hidden="1">
      <c r="A303" s="871"/>
      <c r="B303" s="912"/>
      <c r="C303" s="910"/>
      <c r="D303" s="404" t="s">
        <v>54</v>
      </c>
      <c r="E303" s="899"/>
      <c r="F303" s="892"/>
      <c r="G303" s="898"/>
      <c r="H303" s="898"/>
      <c r="I303" s="898"/>
      <c r="J303" s="898"/>
      <c r="K303" s="898"/>
      <c r="L303" s="898"/>
      <c r="M303" s="898"/>
      <c r="N303" s="898"/>
      <c r="O303" s="898"/>
      <c r="P303" s="898"/>
      <c r="Q303" s="898"/>
      <c r="R303" s="898"/>
      <c r="S303" s="898"/>
      <c r="T303" s="898"/>
      <c r="U303" s="898"/>
      <c r="V303" s="895"/>
      <c r="W303" s="898"/>
      <c r="X303" s="898"/>
      <c r="Y303" s="898"/>
      <c r="Z303" s="898"/>
      <c r="AA303" s="898"/>
      <c r="AB303" s="898"/>
      <c r="AC303" s="898"/>
      <c r="AD303" s="898"/>
      <c r="AE303" s="898"/>
      <c r="AF303" s="898"/>
      <c r="AG303" s="898"/>
      <c r="AH303" s="898"/>
      <c r="AI303" s="898"/>
      <c r="AJ303" s="898"/>
      <c r="AK303" s="898"/>
      <c r="AL303" s="898"/>
      <c r="AM303" s="898"/>
    </row>
    <row r="304" spans="1:39" hidden="1">
      <c r="A304" s="871"/>
      <c r="B304" s="913" t="s">
        <v>57</v>
      </c>
      <c r="C304" s="864" t="s">
        <v>50</v>
      </c>
      <c r="D304" s="403" t="s">
        <v>21</v>
      </c>
      <c r="E304" s="899"/>
      <c r="F304" s="892"/>
      <c r="G304" s="892"/>
      <c r="H304" s="896">
        <v>0.87</v>
      </c>
      <c r="I304" s="896">
        <v>0.84</v>
      </c>
      <c r="J304" s="896">
        <v>0.77</v>
      </c>
      <c r="K304" s="896">
        <v>0.72</v>
      </c>
      <c r="L304" s="896">
        <v>0.69</v>
      </c>
      <c r="M304" s="896">
        <v>0.66</v>
      </c>
      <c r="N304" s="896">
        <v>0.61</v>
      </c>
      <c r="O304" s="896">
        <v>0.59</v>
      </c>
      <c r="P304" s="896">
        <v>0.57999999999999996</v>
      </c>
      <c r="Q304" s="896">
        <v>0.56999999999999995</v>
      </c>
      <c r="R304" s="896">
        <v>0.56000000000000005</v>
      </c>
      <c r="S304" s="896">
        <v>0.55000000000000004</v>
      </c>
      <c r="T304" s="896">
        <v>0.55000000000000004</v>
      </c>
      <c r="U304" s="896">
        <v>0.54</v>
      </c>
      <c r="V304" s="893">
        <v>0.54</v>
      </c>
      <c r="W304" s="896" t="str">
        <f>IF(F232=F304,"〇","✕")</f>
        <v>〇</v>
      </c>
      <c r="X304" s="896" t="str">
        <f t="shared" ref="X304" si="1154">IF(G232=G304,"〇","✕")</f>
        <v>〇</v>
      </c>
      <c r="Y304" s="896" t="str">
        <f t="shared" ref="Y304" si="1155">IF(H232=H304,"〇","✕")</f>
        <v>〇</v>
      </c>
      <c r="Z304" s="896" t="str">
        <f t="shared" ref="Z304" si="1156">IF(I232=I304,"〇","✕")</f>
        <v>〇</v>
      </c>
      <c r="AA304" s="896" t="str">
        <f t="shared" ref="AA304" si="1157">IF(J232=J304,"〇","✕")</f>
        <v>〇</v>
      </c>
      <c r="AB304" s="896" t="str">
        <f t="shared" ref="AB304" si="1158">IF(K232=K304,"〇","✕")</f>
        <v>〇</v>
      </c>
      <c r="AC304" s="896" t="str">
        <f t="shared" ref="AC304" si="1159">IF(L232=L304,"〇","✕")</f>
        <v>〇</v>
      </c>
      <c r="AD304" s="896" t="str">
        <f t="shared" ref="AD304" si="1160">IF(M232=M304,"〇","✕")</f>
        <v>〇</v>
      </c>
      <c r="AE304" s="896" t="str">
        <f t="shared" ref="AE304" si="1161">IF(N232=N304,"〇","✕")</f>
        <v>〇</v>
      </c>
      <c r="AF304" s="896" t="str">
        <f t="shared" ref="AF304" si="1162">IF(O232=O304,"〇","✕")</f>
        <v>〇</v>
      </c>
      <c r="AG304" s="896" t="str">
        <f t="shared" ref="AG304" si="1163">IF(P232=P304,"〇","✕")</f>
        <v>〇</v>
      </c>
      <c r="AH304" s="896" t="str">
        <f t="shared" ref="AH304" si="1164">IF(Q232=Q304,"〇","✕")</f>
        <v>〇</v>
      </c>
      <c r="AI304" s="896" t="str">
        <f t="shared" ref="AI304" si="1165">IF(R232=R304,"〇","✕")</f>
        <v>〇</v>
      </c>
      <c r="AJ304" s="896" t="str">
        <f t="shared" ref="AJ304" si="1166">IF(S232=S304,"〇","✕")</f>
        <v>〇</v>
      </c>
      <c r="AK304" s="896" t="str">
        <f t="shared" ref="AK304" si="1167">IF(T232=T304,"〇","✕")</f>
        <v>〇</v>
      </c>
      <c r="AL304" s="896" t="str">
        <f t="shared" ref="AL304" si="1168">IF(U232=U304,"〇","✕")</f>
        <v>〇</v>
      </c>
      <c r="AM304" s="896" t="str">
        <f t="shared" ref="AM304" si="1169">IF(V232=V304,"〇","✕")</f>
        <v>〇</v>
      </c>
    </row>
    <row r="305" spans="1:39" hidden="1">
      <c r="A305" s="871"/>
      <c r="B305" s="912"/>
      <c r="C305" s="865"/>
      <c r="D305" s="405" t="s">
        <v>22</v>
      </c>
      <c r="E305" s="899"/>
      <c r="F305" s="892"/>
      <c r="G305" s="892"/>
      <c r="H305" s="897"/>
      <c r="I305" s="897"/>
      <c r="J305" s="897"/>
      <c r="K305" s="897"/>
      <c r="L305" s="897"/>
      <c r="M305" s="897"/>
      <c r="N305" s="897"/>
      <c r="O305" s="897"/>
      <c r="P305" s="897"/>
      <c r="Q305" s="897"/>
      <c r="R305" s="897"/>
      <c r="S305" s="897"/>
      <c r="T305" s="897"/>
      <c r="U305" s="897"/>
      <c r="V305" s="894"/>
      <c r="W305" s="897"/>
      <c r="X305" s="897"/>
      <c r="Y305" s="897"/>
      <c r="Z305" s="897"/>
      <c r="AA305" s="897"/>
      <c r="AB305" s="897"/>
      <c r="AC305" s="897"/>
      <c r="AD305" s="897"/>
      <c r="AE305" s="897"/>
      <c r="AF305" s="897"/>
      <c r="AG305" s="897"/>
      <c r="AH305" s="897"/>
      <c r="AI305" s="897"/>
      <c r="AJ305" s="897"/>
      <c r="AK305" s="897"/>
      <c r="AL305" s="897"/>
      <c r="AM305" s="897"/>
    </row>
    <row r="306" spans="1:39" hidden="1">
      <c r="A306" s="871"/>
      <c r="B306" s="912"/>
      <c r="C306" s="909" t="s">
        <v>52</v>
      </c>
      <c r="D306" s="405" t="s">
        <v>53</v>
      </c>
      <c r="E306" s="899"/>
      <c r="F306" s="892"/>
      <c r="G306" s="892"/>
      <c r="H306" s="897"/>
      <c r="I306" s="897"/>
      <c r="J306" s="897"/>
      <c r="K306" s="897"/>
      <c r="L306" s="897"/>
      <c r="M306" s="897"/>
      <c r="N306" s="897"/>
      <c r="O306" s="897"/>
      <c r="P306" s="897"/>
      <c r="Q306" s="897"/>
      <c r="R306" s="897"/>
      <c r="S306" s="897"/>
      <c r="T306" s="897"/>
      <c r="U306" s="897"/>
      <c r="V306" s="894"/>
      <c r="W306" s="897"/>
      <c r="X306" s="897"/>
      <c r="Y306" s="897"/>
      <c r="Z306" s="897"/>
      <c r="AA306" s="897"/>
      <c r="AB306" s="897"/>
      <c r="AC306" s="897"/>
      <c r="AD306" s="897"/>
      <c r="AE306" s="897"/>
      <c r="AF306" s="897"/>
      <c r="AG306" s="897"/>
      <c r="AH306" s="897"/>
      <c r="AI306" s="897"/>
      <c r="AJ306" s="897"/>
      <c r="AK306" s="897"/>
      <c r="AL306" s="897"/>
      <c r="AM306" s="897"/>
    </row>
    <row r="307" spans="1:39" hidden="1">
      <c r="A307" s="871"/>
      <c r="B307" s="912"/>
      <c r="C307" s="910"/>
      <c r="D307" s="404" t="s">
        <v>54</v>
      </c>
      <c r="E307" s="899"/>
      <c r="F307" s="892"/>
      <c r="G307" s="892"/>
      <c r="H307" s="898"/>
      <c r="I307" s="898"/>
      <c r="J307" s="898"/>
      <c r="K307" s="898"/>
      <c r="L307" s="898"/>
      <c r="M307" s="898"/>
      <c r="N307" s="898"/>
      <c r="O307" s="898"/>
      <c r="P307" s="898"/>
      <c r="Q307" s="898"/>
      <c r="R307" s="898"/>
      <c r="S307" s="898"/>
      <c r="T307" s="898"/>
      <c r="U307" s="898"/>
      <c r="V307" s="895"/>
      <c r="W307" s="898"/>
      <c r="X307" s="898"/>
      <c r="Y307" s="898"/>
      <c r="Z307" s="898"/>
      <c r="AA307" s="898"/>
      <c r="AB307" s="898"/>
      <c r="AC307" s="898"/>
      <c r="AD307" s="898"/>
      <c r="AE307" s="898"/>
      <c r="AF307" s="898"/>
      <c r="AG307" s="898"/>
      <c r="AH307" s="898"/>
      <c r="AI307" s="898"/>
      <c r="AJ307" s="898"/>
      <c r="AK307" s="898"/>
      <c r="AL307" s="898"/>
      <c r="AM307" s="898"/>
    </row>
    <row r="308" spans="1:39" hidden="1">
      <c r="A308" s="871"/>
      <c r="B308" s="913" t="s">
        <v>59</v>
      </c>
      <c r="C308" s="864" t="s">
        <v>50</v>
      </c>
      <c r="D308" s="403" t="s">
        <v>21</v>
      </c>
      <c r="E308" s="899"/>
      <c r="F308" s="892"/>
      <c r="G308" s="892"/>
      <c r="H308" s="892"/>
      <c r="I308" s="896">
        <v>0.96</v>
      </c>
      <c r="J308" s="896">
        <v>0.88</v>
      </c>
      <c r="K308" s="896">
        <v>0.83</v>
      </c>
      <c r="L308" s="896">
        <v>0.79</v>
      </c>
      <c r="M308" s="896">
        <v>0.76</v>
      </c>
      <c r="N308" s="896">
        <v>0.7</v>
      </c>
      <c r="O308" s="896">
        <v>0.68</v>
      </c>
      <c r="P308" s="896">
        <v>0.67</v>
      </c>
      <c r="Q308" s="896">
        <v>0.66</v>
      </c>
      <c r="R308" s="896">
        <v>0.64</v>
      </c>
      <c r="S308" s="896">
        <v>0.64</v>
      </c>
      <c r="T308" s="896">
        <v>0.63</v>
      </c>
      <c r="U308" s="896">
        <v>0.62</v>
      </c>
      <c r="V308" s="893">
        <v>0.62</v>
      </c>
      <c r="W308" s="896" t="str">
        <f>IF(F236=F308,"〇","✕")</f>
        <v>〇</v>
      </c>
      <c r="X308" s="896" t="str">
        <f t="shared" ref="X308" si="1170">IF(G236=G308,"〇","✕")</f>
        <v>〇</v>
      </c>
      <c r="Y308" s="896" t="str">
        <f t="shared" ref="Y308" si="1171">IF(H236=H308,"〇","✕")</f>
        <v>〇</v>
      </c>
      <c r="Z308" s="896" t="str">
        <f t="shared" ref="Z308" si="1172">IF(I236=I308,"〇","✕")</f>
        <v>〇</v>
      </c>
      <c r="AA308" s="896" t="str">
        <f t="shared" ref="AA308" si="1173">IF(J236=J308,"〇","✕")</f>
        <v>〇</v>
      </c>
      <c r="AB308" s="896" t="str">
        <f t="shared" ref="AB308" si="1174">IF(K236=K308,"〇","✕")</f>
        <v>〇</v>
      </c>
      <c r="AC308" s="896" t="str">
        <f t="shared" ref="AC308" si="1175">IF(L236=L308,"〇","✕")</f>
        <v>〇</v>
      </c>
      <c r="AD308" s="896" t="str">
        <f t="shared" ref="AD308" si="1176">IF(M236=M308,"〇","✕")</f>
        <v>〇</v>
      </c>
      <c r="AE308" s="896" t="str">
        <f t="shared" ref="AE308" si="1177">IF(N236=N308,"〇","✕")</f>
        <v>〇</v>
      </c>
      <c r="AF308" s="896" t="str">
        <f t="shared" ref="AF308" si="1178">IF(O236=O308,"〇","✕")</f>
        <v>〇</v>
      </c>
      <c r="AG308" s="896" t="str">
        <f t="shared" ref="AG308" si="1179">IF(P236=P308,"〇","✕")</f>
        <v>〇</v>
      </c>
      <c r="AH308" s="896" t="str">
        <f t="shared" ref="AH308" si="1180">IF(Q236=Q308,"〇","✕")</f>
        <v>〇</v>
      </c>
      <c r="AI308" s="896" t="str">
        <f t="shared" ref="AI308" si="1181">IF(R236=R308,"〇","✕")</f>
        <v>〇</v>
      </c>
      <c r="AJ308" s="896" t="str">
        <f t="shared" ref="AJ308" si="1182">IF(S236=S308,"〇","✕")</f>
        <v>〇</v>
      </c>
      <c r="AK308" s="896" t="str">
        <f t="shared" ref="AK308" si="1183">IF(T236=T308,"〇","✕")</f>
        <v>〇</v>
      </c>
      <c r="AL308" s="896" t="str">
        <f t="shared" ref="AL308" si="1184">IF(U236=U308,"〇","✕")</f>
        <v>〇</v>
      </c>
      <c r="AM308" s="896" t="str">
        <f t="shared" ref="AM308" si="1185">IF(V236=V308,"〇","✕")</f>
        <v>〇</v>
      </c>
    </row>
    <row r="309" spans="1:39" hidden="1">
      <c r="A309" s="871"/>
      <c r="B309" s="912"/>
      <c r="C309" s="865"/>
      <c r="D309" s="405" t="s">
        <v>22</v>
      </c>
      <c r="E309" s="899"/>
      <c r="F309" s="892"/>
      <c r="G309" s="892"/>
      <c r="H309" s="892"/>
      <c r="I309" s="897"/>
      <c r="J309" s="897"/>
      <c r="K309" s="897"/>
      <c r="L309" s="897"/>
      <c r="M309" s="897"/>
      <c r="N309" s="897"/>
      <c r="O309" s="897"/>
      <c r="P309" s="897"/>
      <c r="Q309" s="897"/>
      <c r="R309" s="897"/>
      <c r="S309" s="897"/>
      <c r="T309" s="897"/>
      <c r="U309" s="897"/>
      <c r="V309" s="894"/>
      <c r="W309" s="897"/>
      <c r="X309" s="897"/>
      <c r="Y309" s="897"/>
      <c r="Z309" s="897"/>
      <c r="AA309" s="897"/>
      <c r="AB309" s="897"/>
      <c r="AC309" s="897"/>
      <c r="AD309" s="897"/>
      <c r="AE309" s="897"/>
      <c r="AF309" s="897"/>
      <c r="AG309" s="897"/>
      <c r="AH309" s="897"/>
      <c r="AI309" s="897"/>
      <c r="AJ309" s="897"/>
      <c r="AK309" s="897"/>
      <c r="AL309" s="897"/>
      <c r="AM309" s="897"/>
    </row>
    <row r="310" spans="1:39" hidden="1">
      <c r="A310" s="871"/>
      <c r="B310" s="912"/>
      <c r="C310" s="909" t="s">
        <v>52</v>
      </c>
      <c r="D310" s="405" t="s">
        <v>53</v>
      </c>
      <c r="E310" s="899"/>
      <c r="F310" s="892"/>
      <c r="G310" s="892"/>
      <c r="H310" s="892"/>
      <c r="I310" s="897"/>
      <c r="J310" s="897"/>
      <c r="K310" s="897"/>
      <c r="L310" s="897"/>
      <c r="M310" s="897"/>
      <c r="N310" s="897"/>
      <c r="O310" s="897"/>
      <c r="P310" s="897"/>
      <c r="Q310" s="897"/>
      <c r="R310" s="897"/>
      <c r="S310" s="897"/>
      <c r="T310" s="897"/>
      <c r="U310" s="897"/>
      <c r="V310" s="894"/>
      <c r="W310" s="897"/>
      <c r="X310" s="897"/>
      <c r="Y310" s="897"/>
      <c r="Z310" s="897"/>
      <c r="AA310" s="897"/>
      <c r="AB310" s="897"/>
      <c r="AC310" s="897"/>
      <c r="AD310" s="897"/>
      <c r="AE310" s="897"/>
      <c r="AF310" s="897"/>
      <c r="AG310" s="897"/>
      <c r="AH310" s="897"/>
      <c r="AI310" s="897"/>
      <c r="AJ310" s="897"/>
      <c r="AK310" s="897"/>
      <c r="AL310" s="897"/>
      <c r="AM310" s="897"/>
    </row>
    <row r="311" spans="1:39" hidden="1">
      <c r="A311" s="871"/>
      <c r="B311" s="912"/>
      <c r="C311" s="910"/>
      <c r="D311" s="404" t="s">
        <v>54</v>
      </c>
      <c r="E311" s="899"/>
      <c r="F311" s="892"/>
      <c r="G311" s="892"/>
      <c r="H311" s="892"/>
      <c r="I311" s="898"/>
      <c r="J311" s="898"/>
      <c r="K311" s="898"/>
      <c r="L311" s="898"/>
      <c r="M311" s="898"/>
      <c r="N311" s="898"/>
      <c r="O311" s="898"/>
      <c r="P311" s="898"/>
      <c r="Q311" s="898"/>
      <c r="R311" s="898"/>
      <c r="S311" s="898"/>
      <c r="T311" s="898"/>
      <c r="U311" s="898"/>
      <c r="V311" s="895"/>
      <c r="W311" s="898"/>
      <c r="X311" s="898"/>
      <c r="Y311" s="898"/>
      <c r="Z311" s="898"/>
      <c r="AA311" s="898"/>
      <c r="AB311" s="898"/>
      <c r="AC311" s="898"/>
      <c r="AD311" s="898"/>
      <c r="AE311" s="898"/>
      <c r="AF311" s="898"/>
      <c r="AG311" s="898"/>
      <c r="AH311" s="898"/>
      <c r="AI311" s="898"/>
      <c r="AJ311" s="898"/>
      <c r="AK311" s="898"/>
      <c r="AL311" s="898"/>
      <c r="AM311" s="898"/>
    </row>
    <row r="312" spans="1:39" hidden="1">
      <c r="A312" s="871"/>
      <c r="B312" s="911" t="s">
        <v>61</v>
      </c>
      <c r="C312" s="864" t="s">
        <v>50</v>
      </c>
      <c r="D312" s="403" t="s">
        <v>21</v>
      </c>
      <c r="E312" s="899"/>
      <c r="F312" s="892"/>
      <c r="G312" s="892"/>
      <c r="H312" s="892"/>
      <c r="I312" s="892"/>
      <c r="J312" s="896">
        <v>0.92</v>
      </c>
      <c r="K312" s="896">
        <v>0.86</v>
      </c>
      <c r="L312" s="896">
        <v>0.82</v>
      </c>
      <c r="M312" s="896">
        <v>0.79</v>
      </c>
      <c r="N312" s="896">
        <v>0.73</v>
      </c>
      <c r="O312" s="896">
        <v>0.71</v>
      </c>
      <c r="P312" s="896">
        <v>0.7</v>
      </c>
      <c r="Q312" s="896">
        <v>0.68</v>
      </c>
      <c r="R312" s="896">
        <v>0.67</v>
      </c>
      <c r="S312" s="896">
        <v>0.66</v>
      </c>
      <c r="T312" s="896">
        <v>0.66</v>
      </c>
      <c r="U312" s="896">
        <v>0.65</v>
      </c>
      <c r="V312" s="893">
        <v>0.64</v>
      </c>
      <c r="W312" s="896" t="str">
        <f>IF(F240=F312,"〇","✕")</f>
        <v>〇</v>
      </c>
      <c r="X312" s="896" t="str">
        <f t="shared" ref="X312" si="1186">IF(G240=G312,"〇","✕")</f>
        <v>〇</v>
      </c>
      <c r="Y312" s="896" t="str">
        <f t="shared" ref="Y312" si="1187">IF(H240=H312,"〇","✕")</f>
        <v>〇</v>
      </c>
      <c r="Z312" s="896" t="str">
        <f t="shared" ref="Z312" si="1188">IF(I240=I312,"〇","✕")</f>
        <v>〇</v>
      </c>
      <c r="AA312" s="896" t="str">
        <f t="shared" ref="AA312" si="1189">IF(J240=J312,"〇","✕")</f>
        <v>〇</v>
      </c>
      <c r="AB312" s="896" t="str">
        <f t="shared" ref="AB312" si="1190">IF(K240=K312,"〇","✕")</f>
        <v>〇</v>
      </c>
      <c r="AC312" s="896" t="str">
        <f t="shared" ref="AC312" si="1191">IF(L240=L312,"〇","✕")</f>
        <v>〇</v>
      </c>
      <c r="AD312" s="896" t="str">
        <f t="shared" ref="AD312" si="1192">IF(M240=M312,"〇","✕")</f>
        <v>〇</v>
      </c>
      <c r="AE312" s="896" t="str">
        <f t="shared" ref="AE312" si="1193">IF(N240=N312,"〇","✕")</f>
        <v>〇</v>
      </c>
      <c r="AF312" s="896" t="str">
        <f t="shared" ref="AF312" si="1194">IF(O240=O312,"〇","✕")</f>
        <v>〇</v>
      </c>
      <c r="AG312" s="896" t="str">
        <f t="shared" ref="AG312" si="1195">IF(P240=P312,"〇","✕")</f>
        <v>〇</v>
      </c>
      <c r="AH312" s="896" t="str">
        <f t="shared" ref="AH312" si="1196">IF(Q240=Q312,"〇","✕")</f>
        <v>〇</v>
      </c>
      <c r="AI312" s="896" t="str">
        <f t="shared" ref="AI312" si="1197">IF(R240=R312,"〇","✕")</f>
        <v>〇</v>
      </c>
      <c r="AJ312" s="896" t="str">
        <f t="shared" ref="AJ312" si="1198">IF(S240=S312,"〇","✕")</f>
        <v>〇</v>
      </c>
      <c r="AK312" s="896" t="str">
        <f t="shared" ref="AK312" si="1199">IF(T240=T312,"〇","✕")</f>
        <v>〇</v>
      </c>
      <c r="AL312" s="896" t="str">
        <f t="shared" ref="AL312" si="1200">IF(U240=U312,"〇","✕")</f>
        <v>〇</v>
      </c>
      <c r="AM312" s="896" t="str">
        <f t="shared" ref="AM312" si="1201">IF(V240=V312,"〇","✕")</f>
        <v>〇</v>
      </c>
    </row>
    <row r="313" spans="1:39" hidden="1">
      <c r="A313" s="871"/>
      <c r="B313" s="912"/>
      <c r="C313" s="865"/>
      <c r="D313" s="405" t="s">
        <v>22</v>
      </c>
      <c r="E313" s="899"/>
      <c r="F313" s="892"/>
      <c r="G313" s="892"/>
      <c r="H313" s="892"/>
      <c r="I313" s="892"/>
      <c r="J313" s="897"/>
      <c r="K313" s="897"/>
      <c r="L313" s="897"/>
      <c r="M313" s="897"/>
      <c r="N313" s="897"/>
      <c r="O313" s="897"/>
      <c r="P313" s="897"/>
      <c r="Q313" s="897"/>
      <c r="R313" s="897"/>
      <c r="S313" s="897"/>
      <c r="T313" s="897"/>
      <c r="U313" s="897"/>
      <c r="V313" s="894"/>
      <c r="W313" s="897"/>
      <c r="X313" s="897"/>
      <c r="Y313" s="897"/>
      <c r="Z313" s="897"/>
      <c r="AA313" s="897"/>
      <c r="AB313" s="897"/>
      <c r="AC313" s="897"/>
      <c r="AD313" s="897"/>
      <c r="AE313" s="897"/>
      <c r="AF313" s="897"/>
      <c r="AG313" s="897"/>
      <c r="AH313" s="897"/>
      <c r="AI313" s="897"/>
      <c r="AJ313" s="897"/>
      <c r="AK313" s="897"/>
      <c r="AL313" s="897"/>
      <c r="AM313" s="897"/>
    </row>
    <row r="314" spans="1:39" hidden="1">
      <c r="A314" s="871"/>
      <c r="B314" s="912"/>
      <c r="C314" s="909" t="s">
        <v>52</v>
      </c>
      <c r="D314" s="405" t="s">
        <v>53</v>
      </c>
      <c r="E314" s="899"/>
      <c r="F314" s="892"/>
      <c r="G314" s="892"/>
      <c r="H314" s="892"/>
      <c r="I314" s="892"/>
      <c r="J314" s="897"/>
      <c r="K314" s="897"/>
      <c r="L314" s="897"/>
      <c r="M314" s="897"/>
      <c r="N314" s="897"/>
      <c r="O314" s="897"/>
      <c r="P314" s="897"/>
      <c r="Q314" s="897"/>
      <c r="R314" s="897"/>
      <c r="S314" s="897"/>
      <c r="T314" s="897"/>
      <c r="U314" s="897"/>
      <c r="V314" s="894"/>
      <c r="W314" s="897"/>
      <c r="X314" s="897"/>
      <c r="Y314" s="897"/>
      <c r="Z314" s="897"/>
      <c r="AA314" s="897"/>
      <c r="AB314" s="897"/>
      <c r="AC314" s="897"/>
      <c r="AD314" s="897"/>
      <c r="AE314" s="897"/>
      <c r="AF314" s="897"/>
      <c r="AG314" s="897"/>
      <c r="AH314" s="897"/>
      <c r="AI314" s="897"/>
      <c r="AJ314" s="897"/>
      <c r="AK314" s="897"/>
      <c r="AL314" s="897"/>
      <c r="AM314" s="897"/>
    </row>
    <row r="315" spans="1:39" hidden="1">
      <c r="A315" s="871"/>
      <c r="B315" s="912"/>
      <c r="C315" s="910"/>
      <c r="D315" s="404" t="s">
        <v>54</v>
      </c>
      <c r="E315" s="899"/>
      <c r="F315" s="892"/>
      <c r="G315" s="892"/>
      <c r="H315" s="892"/>
      <c r="I315" s="892"/>
      <c r="J315" s="898"/>
      <c r="K315" s="898"/>
      <c r="L315" s="898"/>
      <c r="M315" s="898"/>
      <c r="N315" s="898"/>
      <c r="O315" s="898"/>
      <c r="P315" s="898"/>
      <c r="Q315" s="898"/>
      <c r="R315" s="898"/>
      <c r="S315" s="898"/>
      <c r="T315" s="898"/>
      <c r="U315" s="898"/>
      <c r="V315" s="895"/>
      <c r="W315" s="898"/>
      <c r="X315" s="898"/>
      <c r="Y315" s="898"/>
      <c r="Z315" s="898"/>
      <c r="AA315" s="898"/>
      <c r="AB315" s="898"/>
      <c r="AC315" s="898"/>
      <c r="AD315" s="898"/>
      <c r="AE315" s="898"/>
      <c r="AF315" s="898"/>
      <c r="AG315" s="898"/>
      <c r="AH315" s="898"/>
      <c r="AI315" s="898"/>
      <c r="AJ315" s="898"/>
      <c r="AK315" s="898"/>
      <c r="AL315" s="898"/>
      <c r="AM315" s="898"/>
    </row>
    <row r="316" spans="1:39" hidden="1">
      <c r="A316" s="871"/>
      <c r="B316" s="911" t="s">
        <v>63</v>
      </c>
      <c r="C316" s="864" t="s">
        <v>50</v>
      </c>
      <c r="D316" s="403" t="s">
        <v>21</v>
      </c>
      <c r="E316" s="899"/>
      <c r="F316" s="892"/>
      <c r="G316" s="892"/>
      <c r="H316" s="892"/>
      <c r="I316" s="892"/>
      <c r="J316" s="892"/>
      <c r="K316" s="896">
        <v>0.94</v>
      </c>
      <c r="L316" s="896">
        <v>0.89</v>
      </c>
      <c r="M316" s="896">
        <v>0.86</v>
      </c>
      <c r="N316" s="896">
        <v>0.79</v>
      </c>
      <c r="O316" s="896">
        <v>0.77</v>
      </c>
      <c r="P316" s="896">
        <v>0.76</v>
      </c>
      <c r="Q316" s="896">
        <v>0.74</v>
      </c>
      <c r="R316" s="896">
        <v>0.73</v>
      </c>
      <c r="S316" s="896">
        <v>0.72</v>
      </c>
      <c r="T316" s="896">
        <v>0.71</v>
      </c>
      <c r="U316" s="896">
        <v>0.71</v>
      </c>
      <c r="V316" s="893">
        <v>0.7</v>
      </c>
      <c r="W316" s="896" t="str">
        <f>IF(F244=F316,"〇","✕")</f>
        <v>〇</v>
      </c>
      <c r="X316" s="896" t="str">
        <f t="shared" ref="X316" si="1202">IF(G244=G316,"〇","✕")</f>
        <v>〇</v>
      </c>
      <c r="Y316" s="896" t="str">
        <f t="shared" ref="Y316" si="1203">IF(H244=H316,"〇","✕")</f>
        <v>〇</v>
      </c>
      <c r="Z316" s="896" t="str">
        <f t="shared" ref="Z316" si="1204">IF(I244=I316,"〇","✕")</f>
        <v>〇</v>
      </c>
      <c r="AA316" s="896" t="str">
        <f t="shared" ref="AA316" si="1205">IF(J244=J316,"〇","✕")</f>
        <v>〇</v>
      </c>
      <c r="AB316" s="896" t="str">
        <f t="shared" ref="AB316" si="1206">IF(K244=K316,"〇","✕")</f>
        <v>〇</v>
      </c>
      <c r="AC316" s="896" t="str">
        <f t="shared" ref="AC316" si="1207">IF(L244=L316,"〇","✕")</f>
        <v>〇</v>
      </c>
      <c r="AD316" s="896" t="str">
        <f t="shared" ref="AD316" si="1208">IF(M244=M316,"〇","✕")</f>
        <v>〇</v>
      </c>
      <c r="AE316" s="896" t="str">
        <f t="shared" ref="AE316" si="1209">IF(N244=N316,"〇","✕")</f>
        <v>〇</v>
      </c>
      <c r="AF316" s="896" t="str">
        <f t="shared" ref="AF316" si="1210">IF(O244=O316,"〇","✕")</f>
        <v>〇</v>
      </c>
      <c r="AG316" s="896" t="str">
        <f t="shared" ref="AG316" si="1211">IF(P244=P316,"〇","✕")</f>
        <v>〇</v>
      </c>
      <c r="AH316" s="896" t="str">
        <f t="shared" ref="AH316" si="1212">IF(Q244=Q316,"〇","✕")</f>
        <v>〇</v>
      </c>
      <c r="AI316" s="896" t="str">
        <f t="shared" ref="AI316" si="1213">IF(R244=R316,"〇","✕")</f>
        <v>〇</v>
      </c>
      <c r="AJ316" s="896" t="str">
        <f t="shared" ref="AJ316" si="1214">IF(S244=S316,"〇","✕")</f>
        <v>〇</v>
      </c>
      <c r="AK316" s="896" t="str">
        <f t="shared" ref="AK316" si="1215">IF(T244=T316,"〇","✕")</f>
        <v>〇</v>
      </c>
      <c r="AL316" s="896" t="str">
        <f t="shared" ref="AL316" si="1216">IF(U244=U316,"〇","✕")</f>
        <v>〇</v>
      </c>
      <c r="AM316" s="896" t="str">
        <f t="shared" ref="AM316" si="1217">IF(V244=V316,"〇","✕")</f>
        <v>〇</v>
      </c>
    </row>
    <row r="317" spans="1:39" hidden="1">
      <c r="A317" s="871"/>
      <c r="B317" s="912"/>
      <c r="C317" s="865"/>
      <c r="D317" s="405" t="s">
        <v>22</v>
      </c>
      <c r="E317" s="899"/>
      <c r="F317" s="892"/>
      <c r="G317" s="892"/>
      <c r="H317" s="892"/>
      <c r="I317" s="892"/>
      <c r="J317" s="892"/>
      <c r="K317" s="897"/>
      <c r="L317" s="897"/>
      <c r="M317" s="897"/>
      <c r="N317" s="897"/>
      <c r="O317" s="897"/>
      <c r="P317" s="897"/>
      <c r="Q317" s="897"/>
      <c r="R317" s="897"/>
      <c r="S317" s="897"/>
      <c r="T317" s="897"/>
      <c r="U317" s="897"/>
      <c r="V317" s="894"/>
      <c r="W317" s="897"/>
      <c r="X317" s="897"/>
      <c r="Y317" s="897"/>
      <c r="Z317" s="897"/>
      <c r="AA317" s="897"/>
      <c r="AB317" s="897"/>
      <c r="AC317" s="897"/>
      <c r="AD317" s="897"/>
      <c r="AE317" s="897"/>
      <c r="AF317" s="897"/>
      <c r="AG317" s="897"/>
      <c r="AH317" s="897"/>
      <c r="AI317" s="897"/>
      <c r="AJ317" s="897"/>
      <c r="AK317" s="897"/>
      <c r="AL317" s="897"/>
      <c r="AM317" s="897"/>
    </row>
    <row r="318" spans="1:39" hidden="1">
      <c r="A318" s="871"/>
      <c r="B318" s="912"/>
      <c r="C318" s="909" t="s">
        <v>52</v>
      </c>
      <c r="D318" s="405" t="s">
        <v>53</v>
      </c>
      <c r="E318" s="899"/>
      <c r="F318" s="892"/>
      <c r="G318" s="892"/>
      <c r="H318" s="892"/>
      <c r="I318" s="892"/>
      <c r="J318" s="892"/>
      <c r="K318" s="897"/>
      <c r="L318" s="897"/>
      <c r="M318" s="897"/>
      <c r="N318" s="897"/>
      <c r="O318" s="897"/>
      <c r="P318" s="897"/>
      <c r="Q318" s="897"/>
      <c r="R318" s="897"/>
      <c r="S318" s="897"/>
      <c r="T318" s="897"/>
      <c r="U318" s="897"/>
      <c r="V318" s="894"/>
      <c r="W318" s="897"/>
      <c r="X318" s="897"/>
      <c r="Y318" s="897"/>
      <c r="Z318" s="897"/>
      <c r="AA318" s="897"/>
      <c r="AB318" s="897"/>
      <c r="AC318" s="897"/>
      <c r="AD318" s="897"/>
      <c r="AE318" s="897"/>
      <c r="AF318" s="897"/>
      <c r="AG318" s="897"/>
      <c r="AH318" s="897"/>
      <c r="AI318" s="897"/>
      <c r="AJ318" s="897"/>
      <c r="AK318" s="897"/>
      <c r="AL318" s="897"/>
      <c r="AM318" s="897"/>
    </row>
    <row r="319" spans="1:39" hidden="1">
      <c r="A319" s="871"/>
      <c r="B319" s="912"/>
      <c r="C319" s="910"/>
      <c r="D319" s="404" t="s">
        <v>54</v>
      </c>
      <c r="E319" s="899"/>
      <c r="F319" s="892"/>
      <c r="G319" s="892"/>
      <c r="H319" s="892"/>
      <c r="I319" s="892"/>
      <c r="J319" s="892"/>
      <c r="K319" s="898"/>
      <c r="L319" s="898"/>
      <c r="M319" s="898"/>
      <c r="N319" s="898"/>
      <c r="O319" s="898"/>
      <c r="P319" s="898"/>
      <c r="Q319" s="898"/>
      <c r="R319" s="898"/>
      <c r="S319" s="898"/>
      <c r="T319" s="898"/>
      <c r="U319" s="898"/>
      <c r="V319" s="895"/>
      <c r="W319" s="898"/>
      <c r="X319" s="898"/>
      <c r="Y319" s="898"/>
      <c r="Z319" s="898"/>
      <c r="AA319" s="898"/>
      <c r="AB319" s="898"/>
      <c r="AC319" s="898"/>
      <c r="AD319" s="898"/>
      <c r="AE319" s="898"/>
      <c r="AF319" s="898"/>
      <c r="AG319" s="898"/>
      <c r="AH319" s="898"/>
      <c r="AI319" s="898"/>
      <c r="AJ319" s="898"/>
      <c r="AK319" s="898"/>
      <c r="AL319" s="898"/>
      <c r="AM319" s="898"/>
    </row>
    <row r="320" spans="1:39" hidden="1">
      <c r="A320" s="871"/>
      <c r="B320" s="911" t="s">
        <v>65</v>
      </c>
      <c r="C320" s="864" t="s">
        <v>50</v>
      </c>
      <c r="D320" s="403" t="s">
        <v>21</v>
      </c>
      <c r="E320" s="899"/>
      <c r="F320" s="892"/>
      <c r="G320" s="892"/>
      <c r="H320" s="892"/>
      <c r="I320" s="892"/>
      <c r="J320" s="892"/>
      <c r="K320" s="892"/>
      <c r="L320" s="896">
        <v>0.95</v>
      </c>
      <c r="M320" s="896">
        <v>0.91</v>
      </c>
      <c r="N320" s="896">
        <v>0.84</v>
      </c>
      <c r="O320" s="896">
        <v>0.82</v>
      </c>
      <c r="P320" s="896">
        <v>0.81</v>
      </c>
      <c r="Q320" s="896">
        <v>0.79</v>
      </c>
      <c r="R320" s="896">
        <v>0.77</v>
      </c>
      <c r="S320" s="896">
        <v>0.77</v>
      </c>
      <c r="T320" s="896">
        <v>0.76</v>
      </c>
      <c r="U320" s="896">
        <v>0.75</v>
      </c>
      <c r="V320" s="893">
        <v>0.74</v>
      </c>
      <c r="W320" s="896" t="str">
        <f>IF(F248=F320,"〇","✕")</f>
        <v>〇</v>
      </c>
      <c r="X320" s="896" t="str">
        <f t="shared" ref="X320" si="1218">IF(G248=G320,"〇","✕")</f>
        <v>〇</v>
      </c>
      <c r="Y320" s="896" t="str">
        <f t="shared" ref="Y320" si="1219">IF(H248=H320,"〇","✕")</f>
        <v>〇</v>
      </c>
      <c r="Z320" s="896" t="str">
        <f t="shared" ref="Z320" si="1220">IF(I248=I320,"〇","✕")</f>
        <v>〇</v>
      </c>
      <c r="AA320" s="896" t="str">
        <f t="shared" ref="AA320" si="1221">IF(J248=J320,"〇","✕")</f>
        <v>〇</v>
      </c>
      <c r="AB320" s="896" t="str">
        <f t="shared" ref="AB320" si="1222">IF(K248=K320,"〇","✕")</f>
        <v>〇</v>
      </c>
      <c r="AC320" s="896" t="str">
        <f t="shared" ref="AC320" si="1223">IF(L248=L320,"〇","✕")</f>
        <v>〇</v>
      </c>
      <c r="AD320" s="896" t="str">
        <f t="shared" ref="AD320" si="1224">IF(M248=M320,"〇","✕")</f>
        <v>〇</v>
      </c>
      <c r="AE320" s="896" t="str">
        <f t="shared" ref="AE320" si="1225">IF(N248=N320,"〇","✕")</f>
        <v>〇</v>
      </c>
      <c r="AF320" s="896" t="str">
        <f t="shared" ref="AF320" si="1226">IF(O248=O320,"〇","✕")</f>
        <v>〇</v>
      </c>
      <c r="AG320" s="896" t="str">
        <f t="shared" ref="AG320" si="1227">IF(P248=P320,"〇","✕")</f>
        <v>〇</v>
      </c>
      <c r="AH320" s="896" t="str">
        <f t="shared" ref="AH320" si="1228">IF(Q248=Q320,"〇","✕")</f>
        <v>〇</v>
      </c>
      <c r="AI320" s="896" t="str">
        <f t="shared" ref="AI320" si="1229">IF(R248=R320,"〇","✕")</f>
        <v>〇</v>
      </c>
      <c r="AJ320" s="896" t="str">
        <f t="shared" ref="AJ320" si="1230">IF(S248=S320,"〇","✕")</f>
        <v>〇</v>
      </c>
      <c r="AK320" s="896" t="str">
        <f t="shared" ref="AK320" si="1231">IF(T248=T320,"〇","✕")</f>
        <v>〇</v>
      </c>
      <c r="AL320" s="896" t="str">
        <f t="shared" ref="AL320" si="1232">IF(U248=U320,"〇","✕")</f>
        <v>〇</v>
      </c>
      <c r="AM320" s="896" t="str">
        <f t="shared" ref="AM320" si="1233">IF(V248=V320,"〇","✕")</f>
        <v>〇</v>
      </c>
    </row>
    <row r="321" spans="1:39" hidden="1">
      <c r="A321" s="871"/>
      <c r="B321" s="912"/>
      <c r="C321" s="865"/>
      <c r="D321" s="405" t="s">
        <v>22</v>
      </c>
      <c r="E321" s="899"/>
      <c r="F321" s="892"/>
      <c r="G321" s="892"/>
      <c r="H321" s="892"/>
      <c r="I321" s="892"/>
      <c r="J321" s="892"/>
      <c r="K321" s="892"/>
      <c r="L321" s="897"/>
      <c r="M321" s="897"/>
      <c r="N321" s="897"/>
      <c r="O321" s="897"/>
      <c r="P321" s="897"/>
      <c r="Q321" s="897"/>
      <c r="R321" s="897"/>
      <c r="S321" s="897"/>
      <c r="T321" s="897"/>
      <c r="U321" s="897"/>
      <c r="V321" s="894"/>
      <c r="W321" s="897"/>
      <c r="X321" s="897"/>
      <c r="Y321" s="897"/>
      <c r="Z321" s="897"/>
      <c r="AA321" s="897"/>
      <c r="AB321" s="897"/>
      <c r="AC321" s="897"/>
      <c r="AD321" s="897"/>
      <c r="AE321" s="897"/>
      <c r="AF321" s="897"/>
      <c r="AG321" s="897"/>
      <c r="AH321" s="897"/>
      <c r="AI321" s="897"/>
      <c r="AJ321" s="897"/>
      <c r="AK321" s="897"/>
      <c r="AL321" s="897"/>
      <c r="AM321" s="897"/>
    </row>
    <row r="322" spans="1:39" hidden="1">
      <c r="A322" s="871"/>
      <c r="B322" s="912"/>
      <c r="C322" s="909" t="s">
        <v>52</v>
      </c>
      <c r="D322" s="405" t="s">
        <v>53</v>
      </c>
      <c r="E322" s="899"/>
      <c r="F322" s="892"/>
      <c r="G322" s="892"/>
      <c r="H322" s="892"/>
      <c r="I322" s="892"/>
      <c r="J322" s="892"/>
      <c r="K322" s="892"/>
      <c r="L322" s="897"/>
      <c r="M322" s="897"/>
      <c r="N322" s="897"/>
      <c r="O322" s="897"/>
      <c r="P322" s="897"/>
      <c r="Q322" s="897"/>
      <c r="R322" s="897"/>
      <c r="S322" s="897"/>
      <c r="T322" s="897"/>
      <c r="U322" s="897"/>
      <c r="V322" s="894"/>
      <c r="W322" s="897"/>
      <c r="X322" s="897"/>
      <c r="Y322" s="897"/>
      <c r="Z322" s="897"/>
      <c r="AA322" s="897"/>
      <c r="AB322" s="897"/>
      <c r="AC322" s="897"/>
      <c r="AD322" s="897"/>
      <c r="AE322" s="897"/>
      <c r="AF322" s="897"/>
      <c r="AG322" s="897"/>
      <c r="AH322" s="897"/>
      <c r="AI322" s="897"/>
      <c r="AJ322" s="897"/>
      <c r="AK322" s="897"/>
      <c r="AL322" s="897"/>
      <c r="AM322" s="897"/>
    </row>
    <row r="323" spans="1:39" hidden="1">
      <c r="A323" s="871"/>
      <c r="B323" s="912"/>
      <c r="C323" s="910"/>
      <c r="D323" s="404" t="s">
        <v>54</v>
      </c>
      <c r="E323" s="899"/>
      <c r="F323" s="892"/>
      <c r="G323" s="892"/>
      <c r="H323" s="892"/>
      <c r="I323" s="892"/>
      <c r="J323" s="892"/>
      <c r="K323" s="892"/>
      <c r="L323" s="898"/>
      <c r="M323" s="898"/>
      <c r="N323" s="898"/>
      <c r="O323" s="898"/>
      <c r="P323" s="898"/>
      <c r="Q323" s="898"/>
      <c r="R323" s="898"/>
      <c r="S323" s="898"/>
      <c r="T323" s="898"/>
      <c r="U323" s="898"/>
      <c r="V323" s="895"/>
      <c r="W323" s="898"/>
      <c r="X323" s="898"/>
      <c r="Y323" s="898"/>
      <c r="Z323" s="898"/>
      <c r="AA323" s="898"/>
      <c r="AB323" s="898"/>
      <c r="AC323" s="898"/>
      <c r="AD323" s="898"/>
      <c r="AE323" s="898"/>
      <c r="AF323" s="898"/>
      <c r="AG323" s="898"/>
      <c r="AH323" s="898"/>
      <c r="AI323" s="898"/>
      <c r="AJ323" s="898"/>
      <c r="AK323" s="898"/>
      <c r="AL323" s="898"/>
      <c r="AM323" s="898"/>
    </row>
    <row r="324" spans="1:39" hidden="1">
      <c r="A324" s="871"/>
      <c r="B324" s="911" t="s">
        <v>67</v>
      </c>
      <c r="C324" s="864" t="s">
        <v>50</v>
      </c>
      <c r="D324" s="403" t="s">
        <v>21</v>
      </c>
      <c r="E324" s="899"/>
      <c r="F324" s="892"/>
      <c r="G324" s="892"/>
      <c r="H324" s="892"/>
      <c r="I324" s="892"/>
      <c r="J324" s="892"/>
      <c r="K324" s="892"/>
      <c r="L324" s="892"/>
      <c r="M324" s="896">
        <v>0.96</v>
      </c>
      <c r="N324" s="896">
        <v>0.88</v>
      </c>
      <c r="O324" s="896">
        <v>0.87</v>
      </c>
      <c r="P324" s="896">
        <v>0.85</v>
      </c>
      <c r="Q324" s="896">
        <v>0.83</v>
      </c>
      <c r="R324" s="896">
        <v>0.81</v>
      </c>
      <c r="S324" s="896">
        <v>0.81</v>
      </c>
      <c r="T324" s="896">
        <v>0.8</v>
      </c>
      <c r="U324" s="896">
        <v>0.79</v>
      </c>
      <c r="V324" s="893">
        <v>0.78</v>
      </c>
      <c r="W324" s="896" t="str">
        <f>IF(F252=F324,"〇","✕")</f>
        <v>〇</v>
      </c>
      <c r="X324" s="896" t="str">
        <f t="shared" ref="X324" si="1234">IF(G252=G324,"〇","✕")</f>
        <v>〇</v>
      </c>
      <c r="Y324" s="896" t="str">
        <f t="shared" ref="Y324" si="1235">IF(H252=H324,"〇","✕")</f>
        <v>〇</v>
      </c>
      <c r="Z324" s="896" t="str">
        <f t="shared" ref="Z324" si="1236">IF(I252=I324,"〇","✕")</f>
        <v>〇</v>
      </c>
      <c r="AA324" s="896" t="str">
        <f t="shared" ref="AA324" si="1237">IF(J252=J324,"〇","✕")</f>
        <v>〇</v>
      </c>
      <c r="AB324" s="896" t="str">
        <f t="shared" ref="AB324" si="1238">IF(K252=K324,"〇","✕")</f>
        <v>〇</v>
      </c>
      <c r="AC324" s="896" t="str">
        <f t="shared" ref="AC324" si="1239">IF(L252=L324,"〇","✕")</f>
        <v>〇</v>
      </c>
      <c r="AD324" s="896" t="str">
        <f t="shared" ref="AD324" si="1240">IF(M252=M324,"〇","✕")</f>
        <v>〇</v>
      </c>
      <c r="AE324" s="896" t="str">
        <f t="shared" ref="AE324" si="1241">IF(N252=N324,"〇","✕")</f>
        <v>〇</v>
      </c>
      <c r="AF324" s="896" t="str">
        <f t="shared" ref="AF324" si="1242">IF(O252=O324,"〇","✕")</f>
        <v>〇</v>
      </c>
      <c r="AG324" s="896" t="str">
        <f t="shared" ref="AG324" si="1243">IF(P252=P324,"〇","✕")</f>
        <v>〇</v>
      </c>
      <c r="AH324" s="896" t="str">
        <f t="shared" ref="AH324" si="1244">IF(Q252=Q324,"〇","✕")</f>
        <v>〇</v>
      </c>
      <c r="AI324" s="896" t="str">
        <f t="shared" ref="AI324" si="1245">IF(R252=R324,"〇","✕")</f>
        <v>〇</v>
      </c>
      <c r="AJ324" s="896" t="str">
        <f t="shared" ref="AJ324" si="1246">IF(S252=S324,"〇","✕")</f>
        <v>〇</v>
      </c>
      <c r="AK324" s="896" t="str">
        <f t="shared" ref="AK324" si="1247">IF(T252=T324,"〇","✕")</f>
        <v>〇</v>
      </c>
      <c r="AL324" s="896" t="str">
        <f t="shared" ref="AL324" si="1248">IF(U252=U324,"〇","✕")</f>
        <v>〇</v>
      </c>
      <c r="AM324" s="896" t="str">
        <f t="shared" ref="AM324" si="1249">IF(V252=V324,"〇","✕")</f>
        <v>〇</v>
      </c>
    </row>
    <row r="325" spans="1:39" hidden="1">
      <c r="A325" s="871"/>
      <c r="B325" s="912"/>
      <c r="C325" s="865"/>
      <c r="D325" s="405" t="s">
        <v>22</v>
      </c>
      <c r="E325" s="899"/>
      <c r="F325" s="892"/>
      <c r="G325" s="892"/>
      <c r="H325" s="892"/>
      <c r="I325" s="892"/>
      <c r="J325" s="892"/>
      <c r="K325" s="892"/>
      <c r="L325" s="892"/>
      <c r="M325" s="897"/>
      <c r="N325" s="897"/>
      <c r="O325" s="897"/>
      <c r="P325" s="897"/>
      <c r="Q325" s="897"/>
      <c r="R325" s="897"/>
      <c r="S325" s="897"/>
      <c r="T325" s="897"/>
      <c r="U325" s="897"/>
      <c r="V325" s="894"/>
      <c r="W325" s="897"/>
      <c r="X325" s="897"/>
      <c r="Y325" s="897"/>
      <c r="Z325" s="897"/>
      <c r="AA325" s="897"/>
      <c r="AB325" s="897"/>
      <c r="AC325" s="897"/>
      <c r="AD325" s="897"/>
      <c r="AE325" s="897"/>
      <c r="AF325" s="897"/>
      <c r="AG325" s="897"/>
      <c r="AH325" s="897"/>
      <c r="AI325" s="897"/>
      <c r="AJ325" s="897"/>
      <c r="AK325" s="897"/>
      <c r="AL325" s="897"/>
      <c r="AM325" s="897"/>
    </row>
    <row r="326" spans="1:39" hidden="1">
      <c r="A326" s="871"/>
      <c r="B326" s="912"/>
      <c r="C326" s="909" t="s">
        <v>52</v>
      </c>
      <c r="D326" s="405" t="s">
        <v>53</v>
      </c>
      <c r="E326" s="899"/>
      <c r="F326" s="892"/>
      <c r="G326" s="892"/>
      <c r="H326" s="892"/>
      <c r="I326" s="892"/>
      <c r="J326" s="892"/>
      <c r="K326" s="892"/>
      <c r="L326" s="892"/>
      <c r="M326" s="897"/>
      <c r="N326" s="897"/>
      <c r="O326" s="897"/>
      <c r="P326" s="897"/>
      <c r="Q326" s="897"/>
      <c r="R326" s="897"/>
      <c r="S326" s="897"/>
      <c r="T326" s="897"/>
      <c r="U326" s="897"/>
      <c r="V326" s="894"/>
      <c r="W326" s="897"/>
      <c r="X326" s="897"/>
      <c r="Y326" s="897"/>
      <c r="Z326" s="897"/>
      <c r="AA326" s="897"/>
      <c r="AB326" s="897"/>
      <c r="AC326" s="897"/>
      <c r="AD326" s="897"/>
      <c r="AE326" s="897"/>
      <c r="AF326" s="897"/>
      <c r="AG326" s="897"/>
      <c r="AH326" s="897"/>
      <c r="AI326" s="897"/>
      <c r="AJ326" s="897"/>
      <c r="AK326" s="897"/>
      <c r="AL326" s="897"/>
      <c r="AM326" s="897"/>
    </row>
    <row r="327" spans="1:39" hidden="1">
      <c r="A327" s="871"/>
      <c r="B327" s="912"/>
      <c r="C327" s="910"/>
      <c r="D327" s="404" t="s">
        <v>54</v>
      </c>
      <c r="E327" s="899"/>
      <c r="F327" s="892"/>
      <c r="G327" s="892"/>
      <c r="H327" s="892"/>
      <c r="I327" s="892"/>
      <c r="J327" s="892"/>
      <c r="K327" s="892"/>
      <c r="L327" s="892"/>
      <c r="M327" s="898"/>
      <c r="N327" s="898"/>
      <c r="O327" s="898"/>
      <c r="P327" s="898"/>
      <c r="Q327" s="898"/>
      <c r="R327" s="898"/>
      <c r="S327" s="898"/>
      <c r="T327" s="898"/>
      <c r="U327" s="898"/>
      <c r="V327" s="895"/>
      <c r="W327" s="898"/>
      <c r="X327" s="898"/>
      <c r="Y327" s="898"/>
      <c r="Z327" s="898"/>
      <c r="AA327" s="898"/>
      <c r="AB327" s="898"/>
      <c r="AC327" s="898"/>
      <c r="AD327" s="898"/>
      <c r="AE327" s="898"/>
      <c r="AF327" s="898"/>
      <c r="AG327" s="898"/>
      <c r="AH327" s="898"/>
      <c r="AI327" s="898"/>
      <c r="AJ327" s="898"/>
      <c r="AK327" s="898"/>
      <c r="AL327" s="898"/>
      <c r="AM327" s="898"/>
    </row>
    <row r="328" spans="1:39" hidden="1">
      <c r="A328" s="871"/>
      <c r="B328" s="911" t="s">
        <v>69</v>
      </c>
      <c r="C328" s="864" t="s">
        <v>50</v>
      </c>
      <c r="D328" s="403" t="s">
        <v>21</v>
      </c>
      <c r="E328" s="899"/>
      <c r="F328" s="892"/>
      <c r="G328" s="892"/>
      <c r="H328" s="892"/>
      <c r="I328" s="892"/>
      <c r="J328" s="892"/>
      <c r="K328" s="892"/>
      <c r="L328" s="892"/>
      <c r="M328" s="892"/>
      <c r="N328" s="896">
        <v>0.92</v>
      </c>
      <c r="O328" s="896">
        <v>0.9</v>
      </c>
      <c r="P328" s="896">
        <v>0.88</v>
      </c>
      <c r="Q328" s="896">
        <v>0.87</v>
      </c>
      <c r="R328" s="896">
        <v>0.85</v>
      </c>
      <c r="S328" s="896">
        <v>0.84</v>
      </c>
      <c r="T328" s="896">
        <v>0.83</v>
      </c>
      <c r="U328" s="896">
        <v>0.82</v>
      </c>
      <c r="V328" s="893">
        <v>0.82</v>
      </c>
      <c r="W328" s="896" t="str">
        <f>IF(F256=F328,"〇","✕")</f>
        <v>〇</v>
      </c>
      <c r="X328" s="896" t="str">
        <f t="shared" ref="X328" si="1250">IF(G256=G328,"〇","✕")</f>
        <v>〇</v>
      </c>
      <c r="Y328" s="896" t="str">
        <f t="shared" ref="Y328" si="1251">IF(H256=H328,"〇","✕")</f>
        <v>〇</v>
      </c>
      <c r="Z328" s="896" t="str">
        <f t="shared" ref="Z328" si="1252">IF(I256=I328,"〇","✕")</f>
        <v>〇</v>
      </c>
      <c r="AA328" s="896" t="str">
        <f t="shared" ref="AA328" si="1253">IF(J256=J328,"〇","✕")</f>
        <v>〇</v>
      </c>
      <c r="AB328" s="896" t="str">
        <f t="shared" ref="AB328" si="1254">IF(K256=K328,"〇","✕")</f>
        <v>〇</v>
      </c>
      <c r="AC328" s="896" t="str">
        <f t="shared" ref="AC328" si="1255">IF(L256=L328,"〇","✕")</f>
        <v>〇</v>
      </c>
      <c r="AD328" s="896" t="str">
        <f t="shared" ref="AD328" si="1256">IF(M256=M328,"〇","✕")</f>
        <v>〇</v>
      </c>
      <c r="AE328" s="896" t="str">
        <f t="shared" ref="AE328" si="1257">IF(N256=N328,"〇","✕")</f>
        <v>〇</v>
      </c>
      <c r="AF328" s="896" t="str">
        <f t="shared" ref="AF328" si="1258">IF(O256=O328,"〇","✕")</f>
        <v>〇</v>
      </c>
      <c r="AG328" s="896" t="str">
        <f t="shared" ref="AG328" si="1259">IF(P256=P328,"〇","✕")</f>
        <v>〇</v>
      </c>
      <c r="AH328" s="896" t="str">
        <f t="shared" ref="AH328" si="1260">IF(Q256=Q328,"〇","✕")</f>
        <v>〇</v>
      </c>
      <c r="AI328" s="896" t="str">
        <f t="shared" ref="AI328" si="1261">IF(R256=R328,"〇","✕")</f>
        <v>〇</v>
      </c>
      <c r="AJ328" s="896" t="str">
        <f t="shared" ref="AJ328" si="1262">IF(S256=S328,"〇","✕")</f>
        <v>〇</v>
      </c>
      <c r="AK328" s="896" t="str">
        <f t="shared" ref="AK328" si="1263">IF(T256=T328,"〇","✕")</f>
        <v>〇</v>
      </c>
      <c r="AL328" s="896" t="str">
        <f t="shared" ref="AL328" si="1264">IF(U256=U328,"〇","✕")</f>
        <v>〇</v>
      </c>
      <c r="AM328" s="896" t="str">
        <f t="shared" ref="AM328" si="1265">IF(V256=V328,"〇","✕")</f>
        <v>〇</v>
      </c>
    </row>
    <row r="329" spans="1:39" hidden="1">
      <c r="A329" s="871"/>
      <c r="B329" s="912"/>
      <c r="C329" s="865"/>
      <c r="D329" s="405" t="s">
        <v>22</v>
      </c>
      <c r="E329" s="899"/>
      <c r="F329" s="892"/>
      <c r="G329" s="892"/>
      <c r="H329" s="892"/>
      <c r="I329" s="892"/>
      <c r="J329" s="892"/>
      <c r="K329" s="892"/>
      <c r="L329" s="892"/>
      <c r="M329" s="892"/>
      <c r="N329" s="897"/>
      <c r="O329" s="897"/>
      <c r="P329" s="897"/>
      <c r="Q329" s="897"/>
      <c r="R329" s="897"/>
      <c r="S329" s="897"/>
      <c r="T329" s="897"/>
      <c r="U329" s="897"/>
      <c r="V329" s="894"/>
      <c r="W329" s="897"/>
      <c r="X329" s="897"/>
      <c r="Y329" s="897"/>
      <c r="Z329" s="897"/>
      <c r="AA329" s="897"/>
      <c r="AB329" s="897"/>
      <c r="AC329" s="897"/>
      <c r="AD329" s="897"/>
      <c r="AE329" s="897"/>
      <c r="AF329" s="897"/>
      <c r="AG329" s="897"/>
      <c r="AH329" s="897"/>
      <c r="AI329" s="897"/>
      <c r="AJ329" s="897"/>
      <c r="AK329" s="897"/>
      <c r="AL329" s="897"/>
      <c r="AM329" s="897"/>
    </row>
    <row r="330" spans="1:39" hidden="1">
      <c r="A330" s="871"/>
      <c r="B330" s="912"/>
      <c r="C330" s="909" t="s">
        <v>52</v>
      </c>
      <c r="D330" s="405" t="s">
        <v>53</v>
      </c>
      <c r="E330" s="899"/>
      <c r="F330" s="892"/>
      <c r="G330" s="892"/>
      <c r="H330" s="892"/>
      <c r="I330" s="892"/>
      <c r="J330" s="892"/>
      <c r="K330" s="892"/>
      <c r="L330" s="892"/>
      <c r="M330" s="892"/>
      <c r="N330" s="897"/>
      <c r="O330" s="897"/>
      <c r="P330" s="897"/>
      <c r="Q330" s="897"/>
      <c r="R330" s="897"/>
      <c r="S330" s="897"/>
      <c r="T330" s="897"/>
      <c r="U330" s="897"/>
      <c r="V330" s="894"/>
      <c r="W330" s="897"/>
      <c r="X330" s="897"/>
      <c r="Y330" s="897"/>
      <c r="Z330" s="897"/>
      <c r="AA330" s="897"/>
      <c r="AB330" s="897"/>
      <c r="AC330" s="897"/>
      <c r="AD330" s="897"/>
      <c r="AE330" s="897"/>
      <c r="AF330" s="897"/>
      <c r="AG330" s="897"/>
      <c r="AH330" s="897"/>
      <c r="AI330" s="897"/>
      <c r="AJ330" s="897"/>
      <c r="AK330" s="897"/>
      <c r="AL330" s="897"/>
      <c r="AM330" s="897"/>
    </row>
    <row r="331" spans="1:39" hidden="1">
      <c r="A331" s="871"/>
      <c r="B331" s="912"/>
      <c r="C331" s="910"/>
      <c r="D331" s="404" t="s">
        <v>54</v>
      </c>
      <c r="E331" s="899"/>
      <c r="F331" s="892"/>
      <c r="G331" s="892"/>
      <c r="H331" s="892"/>
      <c r="I331" s="892"/>
      <c r="J331" s="892"/>
      <c r="K331" s="892"/>
      <c r="L331" s="892"/>
      <c r="M331" s="892"/>
      <c r="N331" s="898"/>
      <c r="O331" s="898"/>
      <c r="P331" s="898"/>
      <c r="Q331" s="898"/>
      <c r="R331" s="898"/>
      <c r="S331" s="898"/>
      <c r="T331" s="898"/>
      <c r="U331" s="898"/>
      <c r="V331" s="895"/>
      <c r="W331" s="898"/>
      <c r="X331" s="898"/>
      <c r="Y331" s="898"/>
      <c r="Z331" s="898"/>
      <c r="AA331" s="898"/>
      <c r="AB331" s="898"/>
      <c r="AC331" s="898"/>
      <c r="AD331" s="898"/>
      <c r="AE331" s="898"/>
      <c r="AF331" s="898"/>
      <c r="AG331" s="898"/>
      <c r="AH331" s="898"/>
      <c r="AI331" s="898"/>
      <c r="AJ331" s="898"/>
      <c r="AK331" s="898"/>
      <c r="AL331" s="898"/>
      <c r="AM331" s="898"/>
    </row>
    <row r="332" spans="1:39" hidden="1">
      <c r="A332" s="871"/>
      <c r="B332" s="913" t="s">
        <v>71</v>
      </c>
      <c r="C332" s="864" t="s">
        <v>50</v>
      </c>
      <c r="D332" s="403" t="s">
        <v>21</v>
      </c>
      <c r="E332" s="899"/>
      <c r="F332" s="892"/>
      <c r="G332" s="892"/>
      <c r="H332" s="892"/>
      <c r="I332" s="892"/>
      <c r="J332" s="892"/>
      <c r="K332" s="892"/>
      <c r="L332" s="892"/>
      <c r="M332" s="892"/>
      <c r="N332" s="892"/>
      <c r="O332" s="896">
        <v>0.98</v>
      </c>
      <c r="P332" s="896">
        <v>0.96</v>
      </c>
      <c r="Q332" s="896">
        <v>0.94</v>
      </c>
      <c r="R332" s="896">
        <v>0.92</v>
      </c>
      <c r="S332" s="896">
        <v>0.91</v>
      </c>
      <c r="T332" s="896">
        <v>0.9</v>
      </c>
      <c r="U332" s="896">
        <v>0.89</v>
      </c>
      <c r="V332" s="893">
        <v>0.89</v>
      </c>
      <c r="W332" s="896" t="str">
        <f>IF(F260=F332,"〇","✕")</f>
        <v>〇</v>
      </c>
      <c r="X332" s="896" t="str">
        <f t="shared" ref="X332" si="1266">IF(G260=G332,"〇","✕")</f>
        <v>〇</v>
      </c>
      <c r="Y332" s="896" t="str">
        <f t="shared" ref="Y332" si="1267">IF(H260=H332,"〇","✕")</f>
        <v>〇</v>
      </c>
      <c r="Z332" s="896" t="str">
        <f t="shared" ref="Z332" si="1268">IF(I260=I332,"〇","✕")</f>
        <v>〇</v>
      </c>
      <c r="AA332" s="896" t="str">
        <f t="shared" ref="AA332" si="1269">IF(J260=J332,"〇","✕")</f>
        <v>〇</v>
      </c>
      <c r="AB332" s="896" t="str">
        <f t="shared" ref="AB332" si="1270">IF(K260=K332,"〇","✕")</f>
        <v>〇</v>
      </c>
      <c r="AC332" s="896" t="str">
        <f t="shared" ref="AC332" si="1271">IF(L260=L332,"〇","✕")</f>
        <v>〇</v>
      </c>
      <c r="AD332" s="896" t="str">
        <f t="shared" ref="AD332" si="1272">IF(M260=M332,"〇","✕")</f>
        <v>〇</v>
      </c>
      <c r="AE332" s="896" t="str">
        <f t="shared" ref="AE332" si="1273">IF(N260=N332,"〇","✕")</f>
        <v>〇</v>
      </c>
      <c r="AF332" s="896" t="str">
        <f t="shared" ref="AF332" si="1274">IF(O260=O332,"〇","✕")</f>
        <v>〇</v>
      </c>
      <c r="AG332" s="896" t="str">
        <f t="shared" ref="AG332" si="1275">IF(P260=P332,"〇","✕")</f>
        <v>〇</v>
      </c>
      <c r="AH332" s="896" t="str">
        <f t="shared" ref="AH332" si="1276">IF(Q260=Q332,"〇","✕")</f>
        <v>〇</v>
      </c>
      <c r="AI332" s="896" t="str">
        <f t="shared" ref="AI332" si="1277">IF(R260=R332,"〇","✕")</f>
        <v>〇</v>
      </c>
      <c r="AJ332" s="896" t="str">
        <f t="shared" ref="AJ332" si="1278">IF(S260=S332,"〇","✕")</f>
        <v>〇</v>
      </c>
      <c r="AK332" s="896" t="str">
        <f t="shared" ref="AK332" si="1279">IF(T260=T332,"〇","✕")</f>
        <v>〇</v>
      </c>
      <c r="AL332" s="896" t="str">
        <f t="shared" ref="AL332" si="1280">IF(U260=U332,"〇","✕")</f>
        <v>〇</v>
      </c>
      <c r="AM332" s="896" t="str">
        <f t="shared" ref="AM332" si="1281">IF(V260=V332,"〇","✕")</f>
        <v>〇</v>
      </c>
    </row>
    <row r="333" spans="1:39" hidden="1">
      <c r="A333" s="871"/>
      <c r="B333" s="912"/>
      <c r="C333" s="865"/>
      <c r="D333" s="405" t="s">
        <v>22</v>
      </c>
      <c r="E333" s="899"/>
      <c r="F333" s="892"/>
      <c r="G333" s="892"/>
      <c r="H333" s="892"/>
      <c r="I333" s="892"/>
      <c r="J333" s="892"/>
      <c r="K333" s="892"/>
      <c r="L333" s="892"/>
      <c r="M333" s="892"/>
      <c r="N333" s="892"/>
      <c r="O333" s="897"/>
      <c r="P333" s="897"/>
      <c r="Q333" s="897"/>
      <c r="R333" s="897"/>
      <c r="S333" s="897"/>
      <c r="T333" s="897"/>
      <c r="U333" s="897"/>
      <c r="V333" s="894"/>
      <c r="W333" s="897"/>
      <c r="X333" s="897"/>
      <c r="Y333" s="897"/>
      <c r="Z333" s="897"/>
      <c r="AA333" s="897"/>
      <c r="AB333" s="897"/>
      <c r="AC333" s="897"/>
      <c r="AD333" s="897"/>
      <c r="AE333" s="897"/>
      <c r="AF333" s="897"/>
      <c r="AG333" s="897"/>
      <c r="AH333" s="897"/>
      <c r="AI333" s="897"/>
      <c r="AJ333" s="897"/>
      <c r="AK333" s="897"/>
      <c r="AL333" s="897"/>
      <c r="AM333" s="897"/>
    </row>
    <row r="334" spans="1:39" hidden="1">
      <c r="A334" s="871"/>
      <c r="B334" s="912"/>
      <c r="C334" s="909" t="s">
        <v>52</v>
      </c>
      <c r="D334" s="405" t="s">
        <v>53</v>
      </c>
      <c r="E334" s="899"/>
      <c r="F334" s="892"/>
      <c r="G334" s="892"/>
      <c r="H334" s="892"/>
      <c r="I334" s="892"/>
      <c r="J334" s="892"/>
      <c r="K334" s="892"/>
      <c r="L334" s="892"/>
      <c r="M334" s="892"/>
      <c r="N334" s="892"/>
      <c r="O334" s="897"/>
      <c r="P334" s="897"/>
      <c r="Q334" s="897"/>
      <c r="R334" s="897"/>
      <c r="S334" s="897"/>
      <c r="T334" s="897"/>
      <c r="U334" s="897"/>
      <c r="V334" s="894"/>
      <c r="W334" s="897"/>
      <c r="X334" s="897"/>
      <c r="Y334" s="897"/>
      <c r="Z334" s="897"/>
      <c r="AA334" s="897"/>
      <c r="AB334" s="897"/>
      <c r="AC334" s="897"/>
      <c r="AD334" s="897"/>
      <c r="AE334" s="897"/>
      <c r="AF334" s="897"/>
      <c r="AG334" s="897"/>
      <c r="AH334" s="897"/>
      <c r="AI334" s="897"/>
      <c r="AJ334" s="897"/>
      <c r="AK334" s="897"/>
      <c r="AL334" s="897"/>
      <c r="AM334" s="897"/>
    </row>
    <row r="335" spans="1:39" hidden="1">
      <c r="A335" s="871"/>
      <c r="B335" s="912"/>
      <c r="C335" s="910"/>
      <c r="D335" s="404" t="s">
        <v>54</v>
      </c>
      <c r="E335" s="899"/>
      <c r="F335" s="892"/>
      <c r="G335" s="892"/>
      <c r="H335" s="892"/>
      <c r="I335" s="892"/>
      <c r="J335" s="892"/>
      <c r="K335" s="892"/>
      <c r="L335" s="892"/>
      <c r="M335" s="892"/>
      <c r="N335" s="892"/>
      <c r="O335" s="898"/>
      <c r="P335" s="898"/>
      <c r="Q335" s="898"/>
      <c r="R335" s="898"/>
      <c r="S335" s="898"/>
      <c r="T335" s="898"/>
      <c r="U335" s="898"/>
      <c r="V335" s="895"/>
      <c r="W335" s="898"/>
      <c r="X335" s="898"/>
      <c r="Y335" s="898"/>
      <c r="Z335" s="898"/>
      <c r="AA335" s="898"/>
      <c r="AB335" s="898"/>
      <c r="AC335" s="898"/>
      <c r="AD335" s="898"/>
      <c r="AE335" s="898"/>
      <c r="AF335" s="898"/>
      <c r="AG335" s="898"/>
      <c r="AH335" s="898"/>
      <c r="AI335" s="898"/>
      <c r="AJ335" s="898"/>
      <c r="AK335" s="898"/>
      <c r="AL335" s="898"/>
      <c r="AM335" s="898"/>
    </row>
    <row r="336" spans="1:39" hidden="1">
      <c r="A336" s="871"/>
      <c r="B336" s="911" t="s">
        <v>73</v>
      </c>
      <c r="C336" s="864" t="s">
        <v>50</v>
      </c>
      <c r="D336" s="403" t="s">
        <v>21</v>
      </c>
      <c r="E336" s="899"/>
      <c r="F336" s="892"/>
      <c r="G336" s="892"/>
      <c r="H336" s="892"/>
      <c r="I336" s="892"/>
      <c r="J336" s="892"/>
      <c r="K336" s="892"/>
      <c r="L336" s="892"/>
      <c r="M336" s="892"/>
      <c r="N336" s="892"/>
      <c r="O336" s="892"/>
      <c r="P336" s="896">
        <v>0.98</v>
      </c>
      <c r="Q336" s="896">
        <v>0.96</v>
      </c>
      <c r="R336" s="896">
        <v>0.94</v>
      </c>
      <c r="S336" s="896">
        <v>0.93</v>
      </c>
      <c r="T336" s="896">
        <v>0.92</v>
      </c>
      <c r="U336" s="896">
        <v>0.91</v>
      </c>
      <c r="V336" s="893">
        <v>0.9</v>
      </c>
      <c r="W336" s="896" t="str">
        <f>IF(F264=F336,"〇","✕")</f>
        <v>〇</v>
      </c>
      <c r="X336" s="896" t="str">
        <f t="shared" ref="X336" si="1282">IF(G264=G336,"〇","✕")</f>
        <v>〇</v>
      </c>
      <c r="Y336" s="896" t="str">
        <f t="shared" ref="Y336" si="1283">IF(H264=H336,"〇","✕")</f>
        <v>〇</v>
      </c>
      <c r="Z336" s="896" t="str">
        <f t="shared" ref="Z336" si="1284">IF(I264=I336,"〇","✕")</f>
        <v>〇</v>
      </c>
      <c r="AA336" s="896" t="str">
        <f t="shared" ref="AA336" si="1285">IF(J264=J336,"〇","✕")</f>
        <v>〇</v>
      </c>
      <c r="AB336" s="896" t="str">
        <f t="shared" ref="AB336" si="1286">IF(K264=K336,"〇","✕")</f>
        <v>〇</v>
      </c>
      <c r="AC336" s="896" t="str">
        <f t="shared" ref="AC336" si="1287">IF(L264=L336,"〇","✕")</f>
        <v>〇</v>
      </c>
      <c r="AD336" s="896" t="str">
        <f t="shared" ref="AD336" si="1288">IF(M264=M336,"〇","✕")</f>
        <v>〇</v>
      </c>
      <c r="AE336" s="896" t="str">
        <f t="shared" ref="AE336" si="1289">IF(N264=N336,"〇","✕")</f>
        <v>〇</v>
      </c>
      <c r="AF336" s="896" t="str">
        <f t="shared" ref="AF336" si="1290">IF(O264=O336,"〇","✕")</f>
        <v>〇</v>
      </c>
      <c r="AG336" s="896" t="str">
        <f t="shared" ref="AG336" si="1291">IF(P264=P336,"〇","✕")</f>
        <v>〇</v>
      </c>
      <c r="AH336" s="896" t="str">
        <f t="shared" ref="AH336" si="1292">IF(Q264=Q336,"〇","✕")</f>
        <v>〇</v>
      </c>
      <c r="AI336" s="896" t="str">
        <f t="shared" ref="AI336" si="1293">IF(R264=R336,"〇","✕")</f>
        <v>〇</v>
      </c>
      <c r="AJ336" s="896" t="str">
        <f t="shared" ref="AJ336" si="1294">IF(S264=S336,"〇","✕")</f>
        <v>〇</v>
      </c>
      <c r="AK336" s="896" t="str">
        <f t="shared" ref="AK336" si="1295">IF(T264=T336,"〇","✕")</f>
        <v>〇</v>
      </c>
      <c r="AL336" s="896" t="str">
        <f t="shared" ref="AL336" si="1296">IF(U264=U336,"〇","✕")</f>
        <v>〇</v>
      </c>
      <c r="AM336" s="896" t="str">
        <f t="shared" ref="AM336" si="1297">IF(V264=V336,"〇","✕")</f>
        <v>〇</v>
      </c>
    </row>
    <row r="337" spans="1:39" hidden="1">
      <c r="A337" s="871"/>
      <c r="B337" s="912"/>
      <c r="C337" s="865"/>
      <c r="D337" s="405" t="s">
        <v>22</v>
      </c>
      <c r="E337" s="899"/>
      <c r="F337" s="892"/>
      <c r="G337" s="892"/>
      <c r="H337" s="892"/>
      <c r="I337" s="892"/>
      <c r="J337" s="892"/>
      <c r="K337" s="892"/>
      <c r="L337" s="892"/>
      <c r="M337" s="892"/>
      <c r="N337" s="892"/>
      <c r="O337" s="892"/>
      <c r="P337" s="897"/>
      <c r="Q337" s="897"/>
      <c r="R337" s="897"/>
      <c r="S337" s="897"/>
      <c r="T337" s="897"/>
      <c r="U337" s="897"/>
      <c r="V337" s="894"/>
      <c r="W337" s="897"/>
      <c r="X337" s="897"/>
      <c r="Y337" s="897"/>
      <c r="Z337" s="897"/>
      <c r="AA337" s="897"/>
      <c r="AB337" s="897"/>
      <c r="AC337" s="897"/>
      <c r="AD337" s="897"/>
      <c r="AE337" s="897"/>
      <c r="AF337" s="897"/>
      <c r="AG337" s="897"/>
      <c r="AH337" s="897"/>
      <c r="AI337" s="897"/>
      <c r="AJ337" s="897"/>
      <c r="AK337" s="897"/>
      <c r="AL337" s="897"/>
      <c r="AM337" s="897"/>
    </row>
    <row r="338" spans="1:39" hidden="1">
      <c r="A338" s="871"/>
      <c r="B338" s="912"/>
      <c r="C338" s="909" t="s">
        <v>52</v>
      </c>
      <c r="D338" s="405" t="s">
        <v>53</v>
      </c>
      <c r="E338" s="899"/>
      <c r="F338" s="892"/>
      <c r="G338" s="892"/>
      <c r="H338" s="892"/>
      <c r="I338" s="892"/>
      <c r="J338" s="892"/>
      <c r="K338" s="892"/>
      <c r="L338" s="892"/>
      <c r="M338" s="892"/>
      <c r="N338" s="892"/>
      <c r="O338" s="892"/>
      <c r="P338" s="897"/>
      <c r="Q338" s="897"/>
      <c r="R338" s="897"/>
      <c r="S338" s="897"/>
      <c r="T338" s="897"/>
      <c r="U338" s="897"/>
      <c r="V338" s="894"/>
      <c r="W338" s="897"/>
      <c r="X338" s="897"/>
      <c r="Y338" s="897"/>
      <c r="Z338" s="897"/>
      <c r="AA338" s="897"/>
      <c r="AB338" s="897"/>
      <c r="AC338" s="897"/>
      <c r="AD338" s="897"/>
      <c r="AE338" s="897"/>
      <c r="AF338" s="897"/>
      <c r="AG338" s="897"/>
      <c r="AH338" s="897"/>
      <c r="AI338" s="897"/>
      <c r="AJ338" s="897"/>
      <c r="AK338" s="897"/>
      <c r="AL338" s="897"/>
      <c r="AM338" s="897"/>
    </row>
    <row r="339" spans="1:39" hidden="1">
      <c r="A339" s="871"/>
      <c r="B339" s="912"/>
      <c r="C339" s="910"/>
      <c r="D339" s="404" t="s">
        <v>54</v>
      </c>
      <c r="E339" s="899"/>
      <c r="F339" s="892"/>
      <c r="G339" s="892"/>
      <c r="H339" s="892"/>
      <c r="I339" s="892"/>
      <c r="J339" s="892"/>
      <c r="K339" s="892"/>
      <c r="L339" s="892"/>
      <c r="M339" s="892"/>
      <c r="N339" s="892"/>
      <c r="O339" s="892"/>
      <c r="P339" s="898"/>
      <c r="Q339" s="898"/>
      <c r="R339" s="898"/>
      <c r="S339" s="898"/>
      <c r="T339" s="898"/>
      <c r="U339" s="898"/>
      <c r="V339" s="895"/>
      <c r="W339" s="898"/>
      <c r="X339" s="898"/>
      <c r="Y339" s="898"/>
      <c r="Z339" s="898"/>
      <c r="AA339" s="898"/>
      <c r="AB339" s="898"/>
      <c r="AC339" s="898"/>
      <c r="AD339" s="898"/>
      <c r="AE339" s="898"/>
      <c r="AF339" s="898"/>
      <c r="AG339" s="898"/>
      <c r="AH339" s="898"/>
      <c r="AI339" s="898"/>
      <c r="AJ339" s="898"/>
      <c r="AK339" s="898"/>
      <c r="AL339" s="898"/>
      <c r="AM339" s="898"/>
    </row>
    <row r="340" spans="1:39" hidden="1">
      <c r="A340" s="871"/>
      <c r="B340" s="911" t="s">
        <v>75</v>
      </c>
      <c r="C340" s="864" t="s">
        <v>50</v>
      </c>
      <c r="D340" s="403" t="s">
        <v>21</v>
      </c>
      <c r="E340" s="899"/>
      <c r="F340" s="892"/>
      <c r="G340" s="892"/>
      <c r="H340" s="892"/>
      <c r="I340" s="892"/>
      <c r="J340" s="892"/>
      <c r="K340" s="892"/>
      <c r="L340" s="892"/>
      <c r="M340" s="892"/>
      <c r="N340" s="892"/>
      <c r="O340" s="892"/>
      <c r="P340" s="892"/>
      <c r="Q340" s="896">
        <v>0.98</v>
      </c>
      <c r="R340" s="896">
        <v>0.96</v>
      </c>
      <c r="S340" s="896">
        <v>0.95</v>
      </c>
      <c r="T340" s="896">
        <v>0.94</v>
      </c>
      <c r="U340" s="896">
        <v>0.93</v>
      </c>
      <c r="V340" s="893">
        <v>0.92</v>
      </c>
      <c r="W340" s="896" t="str">
        <f>IF(F268=F340,"〇","✕")</f>
        <v>〇</v>
      </c>
      <c r="X340" s="896" t="str">
        <f t="shared" ref="X340" si="1298">IF(G268=G340,"〇","✕")</f>
        <v>〇</v>
      </c>
      <c r="Y340" s="896" t="str">
        <f t="shared" ref="Y340" si="1299">IF(H268=H340,"〇","✕")</f>
        <v>〇</v>
      </c>
      <c r="Z340" s="896" t="str">
        <f t="shared" ref="Z340" si="1300">IF(I268=I340,"〇","✕")</f>
        <v>〇</v>
      </c>
      <c r="AA340" s="896" t="str">
        <f t="shared" ref="AA340" si="1301">IF(J268=J340,"〇","✕")</f>
        <v>〇</v>
      </c>
      <c r="AB340" s="896" t="str">
        <f t="shared" ref="AB340" si="1302">IF(K268=K340,"〇","✕")</f>
        <v>〇</v>
      </c>
      <c r="AC340" s="896" t="str">
        <f t="shared" ref="AC340" si="1303">IF(L268=L340,"〇","✕")</f>
        <v>〇</v>
      </c>
      <c r="AD340" s="896" t="str">
        <f t="shared" ref="AD340" si="1304">IF(M268=M340,"〇","✕")</f>
        <v>〇</v>
      </c>
      <c r="AE340" s="896" t="str">
        <f t="shared" ref="AE340" si="1305">IF(N268=N340,"〇","✕")</f>
        <v>〇</v>
      </c>
      <c r="AF340" s="896" t="str">
        <f t="shared" ref="AF340" si="1306">IF(O268=O340,"〇","✕")</f>
        <v>〇</v>
      </c>
      <c r="AG340" s="896" t="str">
        <f t="shared" ref="AG340" si="1307">IF(P268=P340,"〇","✕")</f>
        <v>〇</v>
      </c>
      <c r="AH340" s="896" t="str">
        <f t="shared" ref="AH340" si="1308">IF(Q268=Q340,"〇","✕")</f>
        <v>〇</v>
      </c>
      <c r="AI340" s="896" t="str">
        <f t="shared" ref="AI340" si="1309">IF(R268=R340,"〇","✕")</f>
        <v>〇</v>
      </c>
      <c r="AJ340" s="896" t="str">
        <f t="shared" ref="AJ340" si="1310">IF(S268=S340,"〇","✕")</f>
        <v>〇</v>
      </c>
      <c r="AK340" s="896" t="str">
        <f t="shared" ref="AK340" si="1311">IF(T268=T340,"〇","✕")</f>
        <v>〇</v>
      </c>
      <c r="AL340" s="896" t="str">
        <f t="shared" ref="AL340" si="1312">IF(U268=U340,"〇","✕")</f>
        <v>〇</v>
      </c>
      <c r="AM340" s="896" t="str">
        <f t="shared" ref="AM340" si="1313">IF(V268=V340,"〇","✕")</f>
        <v>〇</v>
      </c>
    </row>
    <row r="341" spans="1:39" hidden="1">
      <c r="A341" s="871"/>
      <c r="B341" s="912"/>
      <c r="C341" s="865"/>
      <c r="D341" s="405" t="s">
        <v>22</v>
      </c>
      <c r="E341" s="899"/>
      <c r="F341" s="892"/>
      <c r="G341" s="892"/>
      <c r="H341" s="892"/>
      <c r="I341" s="892"/>
      <c r="J341" s="892"/>
      <c r="K341" s="892"/>
      <c r="L341" s="892"/>
      <c r="M341" s="892"/>
      <c r="N341" s="892"/>
      <c r="O341" s="892"/>
      <c r="P341" s="892"/>
      <c r="Q341" s="897"/>
      <c r="R341" s="897"/>
      <c r="S341" s="897"/>
      <c r="T341" s="897"/>
      <c r="U341" s="897"/>
      <c r="V341" s="894"/>
      <c r="W341" s="897"/>
      <c r="X341" s="897"/>
      <c r="Y341" s="897"/>
      <c r="Z341" s="897"/>
      <c r="AA341" s="897"/>
      <c r="AB341" s="897"/>
      <c r="AC341" s="897"/>
      <c r="AD341" s="897"/>
      <c r="AE341" s="897"/>
      <c r="AF341" s="897"/>
      <c r="AG341" s="897"/>
      <c r="AH341" s="897"/>
      <c r="AI341" s="897"/>
      <c r="AJ341" s="897"/>
      <c r="AK341" s="897"/>
      <c r="AL341" s="897"/>
      <c r="AM341" s="897"/>
    </row>
    <row r="342" spans="1:39" hidden="1">
      <c r="A342" s="871"/>
      <c r="B342" s="912"/>
      <c r="C342" s="909" t="s">
        <v>52</v>
      </c>
      <c r="D342" s="405" t="s">
        <v>53</v>
      </c>
      <c r="E342" s="899"/>
      <c r="F342" s="892"/>
      <c r="G342" s="892"/>
      <c r="H342" s="892"/>
      <c r="I342" s="892"/>
      <c r="J342" s="892"/>
      <c r="K342" s="892"/>
      <c r="L342" s="892"/>
      <c r="M342" s="892"/>
      <c r="N342" s="892"/>
      <c r="O342" s="892"/>
      <c r="P342" s="892"/>
      <c r="Q342" s="897"/>
      <c r="R342" s="897"/>
      <c r="S342" s="897"/>
      <c r="T342" s="897"/>
      <c r="U342" s="897"/>
      <c r="V342" s="894"/>
      <c r="W342" s="897"/>
      <c r="X342" s="897"/>
      <c r="Y342" s="897"/>
      <c r="Z342" s="897"/>
      <c r="AA342" s="897"/>
      <c r="AB342" s="897"/>
      <c r="AC342" s="897"/>
      <c r="AD342" s="897"/>
      <c r="AE342" s="897"/>
      <c r="AF342" s="897"/>
      <c r="AG342" s="897"/>
      <c r="AH342" s="897"/>
      <c r="AI342" s="897"/>
      <c r="AJ342" s="897"/>
      <c r="AK342" s="897"/>
      <c r="AL342" s="897"/>
      <c r="AM342" s="897"/>
    </row>
    <row r="343" spans="1:39" hidden="1">
      <c r="A343" s="871"/>
      <c r="B343" s="912"/>
      <c r="C343" s="910"/>
      <c r="D343" s="404" t="s">
        <v>54</v>
      </c>
      <c r="E343" s="899"/>
      <c r="F343" s="892"/>
      <c r="G343" s="892"/>
      <c r="H343" s="892"/>
      <c r="I343" s="892"/>
      <c r="J343" s="892"/>
      <c r="K343" s="892"/>
      <c r="L343" s="892"/>
      <c r="M343" s="892"/>
      <c r="N343" s="892"/>
      <c r="O343" s="892"/>
      <c r="P343" s="892"/>
      <c r="Q343" s="898"/>
      <c r="R343" s="898"/>
      <c r="S343" s="898"/>
      <c r="T343" s="898"/>
      <c r="U343" s="898"/>
      <c r="V343" s="895"/>
      <c r="W343" s="898"/>
      <c r="X343" s="898"/>
      <c r="Y343" s="898"/>
      <c r="Z343" s="898"/>
      <c r="AA343" s="898"/>
      <c r="AB343" s="898"/>
      <c r="AC343" s="898"/>
      <c r="AD343" s="898"/>
      <c r="AE343" s="898"/>
      <c r="AF343" s="898"/>
      <c r="AG343" s="898"/>
      <c r="AH343" s="898"/>
      <c r="AI343" s="898"/>
      <c r="AJ343" s="898"/>
      <c r="AK343" s="898"/>
      <c r="AL343" s="898"/>
      <c r="AM343" s="898"/>
    </row>
    <row r="344" spans="1:39" hidden="1">
      <c r="A344" s="871"/>
      <c r="B344" s="911" t="s">
        <v>77</v>
      </c>
      <c r="C344" s="864" t="s">
        <v>50</v>
      </c>
      <c r="D344" s="403" t="s">
        <v>21</v>
      </c>
      <c r="E344" s="899"/>
      <c r="F344" s="892"/>
      <c r="G344" s="892"/>
      <c r="H344" s="892"/>
      <c r="I344" s="892"/>
      <c r="J344" s="892"/>
      <c r="K344" s="892"/>
      <c r="L344" s="892"/>
      <c r="M344" s="892"/>
      <c r="N344" s="892"/>
      <c r="O344" s="892"/>
      <c r="P344" s="892"/>
      <c r="Q344" s="892"/>
      <c r="R344" s="896">
        <v>0.98</v>
      </c>
      <c r="S344" s="896">
        <v>0.97</v>
      </c>
      <c r="T344" s="896">
        <v>0.96</v>
      </c>
      <c r="U344" s="896">
        <v>0.95</v>
      </c>
      <c r="V344" s="893">
        <v>0.94</v>
      </c>
      <c r="W344" s="896" t="str">
        <f>IF(F272=F344,"〇","✕")</f>
        <v>〇</v>
      </c>
      <c r="X344" s="896" t="str">
        <f t="shared" ref="X344" si="1314">IF(G272=G344,"〇","✕")</f>
        <v>〇</v>
      </c>
      <c r="Y344" s="896" t="str">
        <f t="shared" ref="Y344" si="1315">IF(H272=H344,"〇","✕")</f>
        <v>〇</v>
      </c>
      <c r="Z344" s="896" t="str">
        <f t="shared" ref="Z344" si="1316">IF(I272=I344,"〇","✕")</f>
        <v>〇</v>
      </c>
      <c r="AA344" s="896" t="str">
        <f t="shared" ref="AA344" si="1317">IF(J272=J344,"〇","✕")</f>
        <v>〇</v>
      </c>
      <c r="AB344" s="896" t="str">
        <f t="shared" ref="AB344" si="1318">IF(K272=K344,"〇","✕")</f>
        <v>〇</v>
      </c>
      <c r="AC344" s="896" t="str">
        <f t="shared" ref="AC344" si="1319">IF(L272=L344,"〇","✕")</f>
        <v>〇</v>
      </c>
      <c r="AD344" s="896" t="str">
        <f t="shared" ref="AD344" si="1320">IF(M272=M344,"〇","✕")</f>
        <v>〇</v>
      </c>
      <c r="AE344" s="896" t="str">
        <f t="shared" ref="AE344" si="1321">IF(N272=N344,"〇","✕")</f>
        <v>〇</v>
      </c>
      <c r="AF344" s="896" t="str">
        <f t="shared" ref="AF344" si="1322">IF(O272=O344,"〇","✕")</f>
        <v>〇</v>
      </c>
      <c r="AG344" s="896" t="str">
        <f t="shared" ref="AG344" si="1323">IF(P272=P344,"〇","✕")</f>
        <v>〇</v>
      </c>
      <c r="AH344" s="896" t="str">
        <f t="shared" ref="AH344" si="1324">IF(Q272=Q344,"〇","✕")</f>
        <v>〇</v>
      </c>
      <c r="AI344" s="896" t="str">
        <f t="shared" ref="AI344" si="1325">IF(R272=R344,"〇","✕")</f>
        <v>〇</v>
      </c>
      <c r="AJ344" s="896" t="str">
        <f t="shared" ref="AJ344" si="1326">IF(S272=S344,"〇","✕")</f>
        <v>〇</v>
      </c>
      <c r="AK344" s="896" t="str">
        <f t="shared" ref="AK344" si="1327">IF(T272=T344,"〇","✕")</f>
        <v>〇</v>
      </c>
      <c r="AL344" s="896" t="str">
        <f t="shared" ref="AL344" si="1328">IF(U272=U344,"〇","✕")</f>
        <v>〇</v>
      </c>
      <c r="AM344" s="896" t="str">
        <f t="shared" ref="AM344" si="1329">IF(V272=V344,"〇","✕")</f>
        <v>〇</v>
      </c>
    </row>
    <row r="345" spans="1:39" hidden="1">
      <c r="A345" s="871"/>
      <c r="B345" s="912"/>
      <c r="C345" s="865"/>
      <c r="D345" s="405" t="s">
        <v>22</v>
      </c>
      <c r="E345" s="899"/>
      <c r="F345" s="892"/>
      <c r="G345" s="892"/>
      <c r="H345" s="892"/>
      <c r="I345" s="892"/>
      <c r="J345" s="892"/>
      <c r="K345" s="892"/>
      <c r="L345" s="892"/>
      <c r="M345" s="892"/>
      <c r="N345" s="892"/>
      <c r="O345" s="892"/>
      <c r="P345" s="892"/>
      <c r="Q345" s="892"/>
      <c r="R345" s="897"/>
      <c r="S345" s="897"/>
      <c r="T345" s="897"/>
      <c r="U345" s="897"/>
      <c r="V345" s="894"/>
      <c r="W345" s="897"/>
      <c r="X345" s="897"/>
      <c r="Y345" s="897"/>
      <c r="Z345" s="897"/>
      <c r="AA345" s="897"/>
      <c r="AB345" s="897"/>
      <c r="AC345" s="897"/>
      <c r="AD345" s="897"/>
      <c r="AE345" s="897"/>
      <c r="AF345" s="897"/>
      <c r="AG345" s="897"/>
      <c r="AH345" s="897"/>
      <c r="AI345" s="897"/>
      <c r="AJ345" s="897"/>
      <c r="AK345" s="897"/>
      <c r="AL345" s="897"/>
      <c r="AM345" s="897"/>
    </row>
    <row r="346" spans="1:39" hidden="1">
      <c r="A346" s="871"/>
      <c r="B346" s="912"/>
      <c r="C346" s="909" t="s">
        <v>52</v>
      </c>
      <c r="D346" s="405" t="s">
        <v>53</v>
      </c>
      <c r="E346" s="899"/>
      <c r="F346" s="892"/>
      <c r="G346" s="892"/>
      <c r="H346" s="892"/>
      <c r="I346" s="892"/>
      <c r="J346" s="892"/>
      <c r="K346" s="892"/>
      <c r="L346" s="892"/>
      <c r="M346" s="892"/>
      <c r="N346" s="892"/>
      <c r="O346" s="892"/>
      <c r="P346" s="892"/>
      <c r="Q346" s="892"/>
      <c r="R346" s="897"/>
      <c r="S346" s="897"/>
      <c r="T346" s="897"/>
      <c r="U346" s="897"/>
      <c r="V346" s="894"/>
      <c r="W346" s="897"/>
      <c r="X346" s="897"/>
      <c r="Y346" s="897"/>
      <c r="Z346" s="897"/>
      <c r="AA346" s="897"/>
      <c r="AB346" s="897"/>
      <c r="AC346" s="897"/>
      <c r="AD346" s="897"/>
      <c r="AE346" s="897"/>
      <c r="AF346" s="897"/>
      <c r="AG346" s="897"/>
      <c r="AH346" s="897"/>
      <c r="AI346" s="897"/>
      <c r="AJ346" s="897"/>
      <c r="AK346" s="897"/>
      <c r="AL346" s="897"/>
      <c r="AM346" s="897"/>
    </row>
    <row r="347" spans="1:39" hidden="1">
      <c r="A347" s="871"/>
      <c r="B347" s="912"/>
      <c r="C347" s="910"/>
      <c r="D347" s="404" t="s">
        <v>54</v>
      </c>
      <c r="E347" s="899"/>
      <c r="F347" s="892"/>
      <c r="G347" s="892"/>
      <c r="H347" s="892"/>
      <c r="I347" s="892"/>
      <c r="J347" s="892"/>
      <c r="K347" s="892"/>
      <c r="L347" s="892"/>
      <c r="M347" s="892"/>
      <c r="N347" s="892"/>
      <c r="O347" s="892"/>
      <c r="P347" s="892"/>
      <c r="Q347" s="892"/>
      <c r="R347" s="898"/>
      <c r="S347" s="898"/>
      <c r="T347" s="898"/>
      <c r="U347" s="898"/>
      <c r="V347" s="895"/>
      <c r="W347" s="898"/>
      <c r="X347" s="898"/>
      <c r="Y347" s="898"/>
      <c r="Z347" s="898"/>
      <c r="AA347" s="898"/>
      <c r="AB347" s="898"/>
      <c r="AC347" s="898"/>
      <c r="AD347" s="898"/>
      <c r="AE347" s="898"/>
      <c r="AF347" s="898"/>
      <c r="AG347" s="898"/>
      <c r="AH347" s="898"/>
      <c r="AI347" s="898"/>
      <c r="AJ347" s="898"/>
      <c r="AK347" s="898"/>
      <c r="AL347" s="898"/>
      <c r="AM347" s="898"/>
    </row>
    <row r="348" spans="1:39" hidden="1">
      <c r="A348" s="871"/>
      <c r="B348" s="911" t="s">
        <v>79</v>
      </c>
      <c r="C348" s="864" t="s">
        <v>50</v>
      </c>
      <c r="D348" s="403" t="s">
        <v>21</v>
      </c>
      <c r="E348" s="899"/>
      <c r="F348" s="892"/>
      <c r="G348" s="892"/>
      <c r="H348" s="892"/>
      <c r="I348" s="892"/>
      <c r="J348" s="892"/>
      <c r="K348" s="892"/>
      <c r="L348" s="892"/>
      <c r="M348" s="892"/>
      <c r="N348" s="892"/>
      <c r="O348" s="892"/>
      <c r="P348" s="892"/>
      <c r="Q348" s="892"/>
      <c r="R348" s="892"/>
      <c r="S348" s="896">
        <v>0.99</v>
      </c>
      <c r="T348" s="896">
        <v>0.98</v>
      </c>
      <c r="U348" s="896">
        <v>0.97</v>
      </c>
      <c r="V348" s="893">
        <v>0.96</v>
      </c>
      <c r="W348" s="896" t="str">
        <f>IF(F276=F348,"〇","✕")</f>
        <v>〇</v>
      </c>
      <c r="X348" s="896" t="str">
        <f t="shared" ref="X348" si="1330">IF(G276=G348,"〇","✕")</f>
        <v>〇</v>
      </c>
      <c r="Y348" s="896" t="str">
        <f t="shared" ref="Y348" si="1331">IF(H276=H348,"〇","✕")</f>
        <v>〇</v>
      </c>
      <c r="Z348" s="896" t="str">
        <f t="shared" ref="Z348" si="1332">IF(I276=I348,"〇","✕")</f>
        <v>〇</v>
      </c>
      <c r="AA348" s="896" t="str">
        <f t="shared" ref="AA348" si="1333">IF(J276=J348,"〇","✕")</f>
        <v>〇</v>
      </c>
      <c r="AB348" s="896" t="str">
        <f t="shared" ref="AB348" si="1334">IF(K276=K348,"〇","✕")</f>
        <v>〇</v>
      </c>
      <c r="AC348" s="896" t="str">
        <f t="shared" ref="AC348" si="1335">IF(L276=L348,"〇","✕")</f>
        <v>〇</v>
      </c>
      <c r="AD348" s="896" t="str">
        <f t="shared" ref="AD348" si="1336">IF(M276=M348,"〇","✕")</f>
        <v>〇</v>
      </c>
      <c r="AE348" s="896" t="str">
        <f t="shared" ref="AE348" si="1337">IF(N276=N348,"〇","✕")</f>
        <v>〇</v>
      </c>
      <c r="AF348" s="896" t="str">
        <f t="shared" ref="AF348" si="1338">IF(O276=O348,"〇","✕")</f>
        <v>〇</v>
      </c>
      <c r="AG348" s="896" t="str">
        <f t="shared" ref="AG348" si="1339">IF(P276=P348,"〇","✕")</f>
        <v>〇</v>
      </c>
      <c r="AH348" s="896" t="str">
        <f t="shared" ref="AH348" si="1340">IF(Q276=Q348,"〇","✕")</f>
        <v>〇</v>
      </c>
      <c r="AI348" s="896" t="str">
        <f t="shared" ref="AI348" si="1341">IF(R276=R348,"〇","✕")</f>
        <v>〇</v>
      </c>
      <c r="AJ348" s="896" t="str">
        <f t="shared" ref="AJ348" si="1342">IF(S276=S348,"〇","✕")</f>
        <v>〇</v>
      </c>
      <c r="AK348" s="896" t="str">
        <f t="shared" ref="AK348" si="1343">IF(T276=T348,"〇","✕")</f>
        <v>〇</v>
      </c>
      <c r="AL348" s="896" t="str">
        <f t="shared" ref="AL348" si="1344">IF(U276=U348,"〇","✕")</f>
        <v>〇</v>
      </c>
      <c r="AM348" s="896" t="str">
        <f t="shared" ref="AM348" si="1345">IF(V276=V348,"〇","✕")</f>
        <v>〇</v>
      </c>
    </row>
    <row r="349" spans="1:39" hidden="1">
      <c r="A349" s="871"/>
      <c r="B349" s="912"/>
      <c r="C349" s="865"/>
      <c r="D349" s="405" t="s">
        <v>22</v>
      </c>
      <c r="E349" s="899"/>
      <c r="F349" s="892"/>
      <c r="G349" s="892"/>
      <c r="H349" s="892"/>
      <c r="I349" s="892"/>
      <c r="J349" s="892"/>
      <c r="K349" s="892"/>
      <c r="L349" s="892"/>
      <c r="M349" s="892"/>
      <c r="N349" s="892"/>
      <c r="O349" s="892"/>
      <c r="P349" s="892"/>
      <c r="Q349" s="892"/>
      <c r="R349" s="892"/>
      <c r="S349" s="897"/>
      <c r="T349" s="897"/>
      <c r="U349" s="897"/>
      <c r="V349" s="894"/>
      <c r="W349" s="897"/>
      <c r="X349" s="897"/>
      <c r="Y349" s="897"/>
      <c r="Z349" s="897"/>
      <c r="AA349" s="897"/>
      <c r="AB349" s="897"/>
      <c r="AC349" s="897"/>
      <c r="AD349" s="897"/>
      <c r="AE349" s="897"/>
      <c r="AF349" s="897"/>
      <c r="AG349" s="897"/>
      <c r="AH349" s="897"/>
      <c r="AI349" s="897"/>
      <c r="AJ349" s="897"/>
      <c r="AK349" s="897"/>
      <c r="AL349" s="897"/>
      <c r="AM349" s="897"/>
    </row>
    <row r="350" spans="1:39" hidden="1">
      <c r="A350" s="871"/>
      <c r="B350" s="912"/>
      <c r="C350" s="909" t="s">
        <v>52</v>
      </c>
      <c r="D350" s="405" t="s">
        <v>53</v>
      </c>
      <c r="E350" s="899"/>
      <c r="F350" s="892"/>
      <c r="G350" s="892"/>
      <c r="H350" s="892"/>
      <c r="I350" s="892"/>
      <c r="J350" s="892"/>
      <c r="K350" s="892"/>
      <c r="L350" s="892"/>
      <c r="M350" s="892"/>
      <c r="N350" s="892"/>
      <c r="O350" s="892"/>
      <c r="P350" s="892"/>
      <c r="Q350" s="892"/>
      <c r="R350" s="892"/>
      <c r="S350" s="897"/>
      <c r="T350" s="897"/>
      <c r="U350" s="897"/>
      <c r="V350" s="894"/>
      <c r="W350" s="897"/>
      <c r="X350" s="897"/>
      <c r="Y350" s="897"/>
      <c r="Z350" s="897"/>
      <c r="AA350" s="897"/>
      <c r="AB350" s="897"/>
      <c r="AC350" s="897"/>
      <c r="AD350" s="897"/>
      <c r="AE350" s="897"/>
      <c r="AF350" s="897"/>
      <c r="AG350" s="897"/>
      <c r="AH350" s="897"/>
      <c r="AI350" s="897"/>
      <c r="AJ350" s="897"/>
      <c r="AK350" s="897"/>
      <c r="AL350" s="897"/>
      <c r="AM350" s="897"/>
    </row>
    <row r="351" spans="1:39" hidden="1">
      <c r="A351" s="871"/>
      <c r="B351" s="912"/>
      <c r="C351" s="910"/>
      <c r="D351" s="404" t="s">
        <v>54</v>
      </c>
      <c r="E351" s="899"/>
      <c r="F351" s="892"/>
      <c r="G351" s="892"/>
      <c r="H351" s="892"/>
      <c r="I351" s="892"/>
      <c r="J351" s="892"/>
      <c r="K351" s="892"/>
      <c r="L351" s="892"/>
      <c r="M351" s="892"/>
      <c r="N351" s="892"/>
      <c r="O351" s="892"/>
      <c r="P351" s="892"/>
      <c r="Q351" s="892"/>
      <c r="R351" s="892"/>
      <c r="S351" s="898"/>
      <c r="T351" s="898"/>
      <c r="U351" s="898"/>
      <c r="V351" s="895"/>
      <c r="W351" s="898"/>
      <c r="X351" s="898"/>
      <c r="Y351" s="898"/>
      <c r="Z351" s="898"/>
      <c r="AA351" s="898"/>
      <c r="AB351" s="898"/>
      <c r="AC351" s="898"/>
      <c r="AD351" s="898"/>
      <c r="AE351" s="898"/>
      <c r="AF351" s="898"/>
      <c r="AG351" s="898"/>
      <c r="AH351" s="898"/>
      <c r="AI351" s="898"/>
      <c r="AJ351" s="898"/>
      <c r="AK351" s="898"/>
      <c r="AL351" s="898"/>
      <c r="AM351" s="898"/>
    </row>
    <row r="352" spans="1:39" hidden="1">
      <c r="A352" s="871"/>
      <c r="B352" s="913" t="s">
        <v>81</v>
      </c>
      <c r="C352" s="864" t="s">
        <v>50</v>
      </c>
      <c r="D352" s="403" t="s">
        <v>21</v>
      </c>
      <c r="E352" s="899"/>
      <c r="F352" s="892"/>
      <c r="G352" s="892"/>
      <c r="H352" s="892"/>
      <c r="I352" s="892"/>
      <c r="J352" s="892"/>
      <c r="K352" s="892"/>
      <c r="L352" s="892"/>
      <c r="M352" s="892"/>
      <c r="N352" s="892"/>
      <c r="O352" s="892"/>
      <c r="P352" s="892"/>
      <c r="Q352" s="892"/>
      <c r="R352" s="892"/>
      <c r="S352" s="892"/>
      <c r="T352" s="896">
        <v>0.99</v>
      </c>
      <c r="U352" s="896">
        <v>0.98</v>
      </c>
      <c r="V352" s="893">
        <v>0.97</v>
      </c>
      <c r="W352" s="896" t="str">
        <f>IF(F280=F352,"〇","✕")</f>
        <v>〇</v>
      </c>
      <c r="X352" s="896" t="str">
        <f t="shared" ref="X352" si="1346">IF(G280=G352,"〇","✕")</f>
        <v>〇</v>
      </c>
      <c r="Y352" s="896" t="str">
        <f t="shared" ref="Y352" si="1347">IF(H280=H352,"〇","✕")</f>
        <v>〇</v>
      </c>
      <c r="Z352" s="896" t="str">
        <f t="shared" ref="Z352" si="1348">IF(I280=I352,"〇","✕")</f>
        <v>〇</v>
      </c>
      <c r="AA352" s="896" t="str">
        <f t="shared" ref="AA352" si="1349">IF(J280=J352,"〇","✕")</f>
        <v>〇</v>
      </c>
      <c r="AB352" s="896" t="str">
        <f t="shared" ref="AB352" si="1350">IF(K280=K352,"〇","✕")</f>
        <v>〇</v>
      </c>
      <c r="AC352" s="896" t="str">
        <f t="shared" ref="AC352" si="1351">IF(L280=L352,"〇","✕")</f>
        <v>〇</v>
      </c>
      <c r="AD352" s="896" t="str">
        <f t="shared" ref="AD352" si="1352">IF(M280=M352,"〇","✕")</f>
        <v>〇</v>
      </c>
      <c r="AE352" s="896" t="str">
        <f t="shared" ref="AE352" si="1353">IF(N280=N352,"〇","✕")</f>
        <v>〇</v>
      </c>
      <c r="AF352" s="896" t="str">
        <f t="shared" ref="AF352" si="1354">IF(O280=O352,"〇","✕")</f>
        <v>〇</v>
      </c>
      <c r="AG352" s="896" t="str">
        <f t="shared" ref="AG352" si="1355">IF(P280=P352,"〇","✕")</f>
        <v>〇</v>
      </c>
      <c r="AH352" s="896" t="str">
        <f t="shared" ref="AH352" si="1356">IF(Q280=Q352,"〇","✕")</f>
        <v>〇</v>
      </c>
      <c r="AI352" s="896" t="str">
        <f t="shared" ref="AI352" si="1357">IF(R280=R352,"〇","✕")</f>
        <v>〇</v>
      </c>
      <c r="AJ352" s="896" t="str">
        <f t="shared" ref="AJ352" si="1358">IF(S280=S352,"〇","✕")</f>
        <v>〇</v>
      </c>
      <c r="AK352" s="896" t="str">
        <f t="shared" ref="AK352" si="1359">IF(T280=T352,"〇","✕")</f>
        <v>〇</v>
      </c>
      <c r="AL352" s="896" t="str">
        <f t="shared" ref="AL352" si="1360">IF(U280=U352,"〇","✕")</f>
        <v>〇</v>
      </c>
      <c r="AM352" s="896" t="str">
        <f t="shared" ref="AM352" si="1361">IF(V280=V352,"〇","✕")</f>
        <v>〇</v>
      </c>
    </row>
    <row r="353" spans="1:39" hidden="1">
      <c r="A353" s="871"/>
      <c r="B353" s="912"/>
      <c r="C353" s="865"/>
      <c r="D353" s="405" t="s">
        <v>22</v>
      </c>
      <c r="E353" s="899"/>
      <c r="F353" s="892"/>
      <c r="G353" s="892"/>
      <c r="H353" s="892"/>
      <c r="I353" s="892"/>
      <c r="J353" s="892"/>
      <c r="K353" s="892"/>
      <c r="L353" s="892"/>
      <c r="M353" s="892"/>
      <c r="N353" s="892"/>
      <c r="O353" s="892"/>
      <c r="P353" s="892"/>
      <c r="Q353" s="892"/>
      <c r="R353" s="892"/>
      <c r="S353" s="892"/>
      <c r="T353" s="897"/>
      <c r="U353" s="897"/>
      <c r="V353" s="894"/>
      <c r="W353" s="897"/>
      <c r="X353" s="897"/>
      <c r="Y353" s="897"/>
      <c r="Z353" s="897"/>
      <c r="AA353" s="897"/>
      <c r="AB353" s="897"/>
      <c r="AC353" s="897"/>
      <c r="AD353" s="897"/>
      <c r="AE353" s="897"/>
      <c r="AF353" s="897"/>
      <c r="AG353" s="897"/>
      <c r="AH353" s="897"/>
      <c r="AI353" s="897"/>
      <c r="AJ353" s="897"/>
      <c r="AK353" s="897"/>
      <c r="AL353" s="897"/>
      <c r="AM353" s="897"/>
    </row>
    <row r="354" spans="1:39" hidden="1">
      <c r="A354" s="871"/>
      <c r="B354" s="912"/>
      <c r="C354" s="909" t="s">
        <v>52</v>
      </c>
      <c r="D354" s="405" t="s">
        <v>53</v>
      </c>
      <c r="E354" s="899"/>
      <c r="F354" s="892"/>
      <c r="G354" s="892"/>
      <c r="H354" s="892"/>
      <c r="I354" s="892"/>
      <c r="J354" s="892"/>
      <c r="K354" s="892"/>
      <c r="L354" s="892"/>
      <c r="M354" s="892"/>
      <c r="N354" s="892"/>
      <c r="O354" s="892"/>
      <c r="P354" s="892"/>
      <c r="Q354" s="892"/>
      <c r="R354" s="892"/>
      <c r="S354" s="892"/>
      <c r="T354" s="897"/>
      <c r="U354" s="897"/>
      <c r="V354" s="894"/>
      <c r="W354" s="897"/>
      <c r="X354" s="897"/>
      <c r="Y354" s="897"/>
      <c r="Z354" s="897"/>
      <c r="AA354" s="897"/>
      <c r="AB354" s="897"/>
      <c r="AC354" s="897"/>
      <c r="AD354" s="897"/>
      <c r="AE354" s="897"/>
      <c r="AF354" s="897"/>
      <c r="AG354" s="897"/>
      <c r="AH354" s="897"/>
      <c r="AI354" s="897"/>
      <c r="AJ354" s="897"/>
      <c r="AK354" s="897"/>
      <c r="AL354" s="897"/>
      <c r="AM354" s="897"/>
    </row>
    <row r="355" spans="1:39" hidden="1">
      <c r="A355" s="871"/>
      <c r="B355" s="912"/>
      <c r="C355" s="910"/>
      <c r="D355" s="404" t="s">
        <v>54</v>
      </c>
      <c r="E355" s="899"/>
      <c r="F355" s="892"/>
      <c r="G355" s="892"/>
      <c r="H355" s="892"/>
      <c r="I355" s="892"/>
      <c r="J355" s="892"/>
      <c r="K355" s="892"/>
      <c r="L355" s="892"/>
      <c r="M355" s="892"/>
      <c r="N355" s="892"/>
      <c r="O355" s="892"/>
      <c r="P355" s="892"/>
      <c r="Q355" s="892"/>
      <c r="R355" s="892"/>
      <c r="S355" s="892"/>
      <c r="T355" s="898"/>
      <c r="U355" s="898"/>
      <c r="V355" s="895"/>
      <c r="W355" s="898"/>
      <c r="X355" s="898"/>
      <c r="Y355" s="898"/>
      <c r="Z355" s="898"/>
      <c r="AA355" s="898"/>
      <c r="AB355" s="898"/>
      <c r="AC355" s="898"/>
      <c r="AD355" s="898"/>
      <c r="AE355" s="898"/>
      <c r="AF355" s="898"/>
      <c r="AG355" s="898"/>
      <c r="AH355" s="898"/>
      <c r="AI355" s="898"/>
      <c r="AJ355" s="898"/>
      <c r="AK355" s="898"/>
      <c r="AL355" s="898"/>
      <c r="AM355" s="898"/>
    </row>
    <row r="356" spans="1:39" hidden="1">
      <c r="A356" s="871"/>
      <c r="B356" s="911" t="s">
        <v>83</v>
      </c>
      <c r="C356" s="864" t="s">
        <v>50</v>
      </c>
      <c r="D356" s="403" t="s">
        <v>21</v>
      </c>
      <c r="E356" s="899"/>
      <c r="F356" s="892"/>
      <c r="G356" s="892"/>
      <c r="H356" s="892"/>
      <c r="I356" s="892"/>
      <c r="J356" s="892"/>
      <c r="K356" s="892"/>
      <c r="L356" s="892"/>
      <c r="M356" s="892"/>
      <c r="N356" s="892"/>
      <c r="O356" s="892"/>
      <c r="P356" s="892"/>
      <c r="Q356" s="892"/>
      <c r="R356" s="892"/>
      <c r="S356" s="892"/>
      <c r="T356" s="892"/>
      <c r="U356" s="896">
        <v>0.99</v>
      </c>
      <c r="V356" s="893">
        <v>0.98</v>
      </c>
      <c r="W356" s="896" t="str">
        <f>IF(F284=F356,"〇","✕")</f>
        <v>〇</v>
      </c>
      <c r="X356" s="896" t="str">
        <f t="shared" ref="X356" si="1362">IF(G284=G356,"〇","✕")</f>
        <v>〇</v>
      </c>
      <c r="Y356" s="896" t="str">
        <f t="shared" ref="Y356" si="1363">IF(H284=H356,"〇","✕")</f>
        <v>〇</v>
      </c>
      <c r="Z356" s="896" t="str">
        <f t="shared" ref="Z356" si="1364">IF(I284=I356,"〇","✕")</f>
        <v>〇</v>
      </c>
      <c r="AA356" s="896" t="str">
        <f t="shared" ref="AA356" si="1365">IF(J284=J356,"〇","✕")</f>
        <v>〇</v>
      </c>
      <c r="AB356" s="896" t="str">
        <f t="shared" ref="AB356" si="1366">IF(K284=K356,"〇","✕")</f>
        <v>〇</v>
      </c>
      <c r="AC356" s="896" t="str">
        <f t="shared" ref="AC356" si="1367">IF(L284=L356,"〇","✕")</f>
        <v>〇</v>
      </c>
      <c r="AD356" s="896" t="str">
        <f t="shared" ref="AD356" si="1368">IF(M284=M356,"〇","✕")</f>
        <v>〇</v>
      </c>
      <c r="AE356" s="896" t="str">
        <f t="shared" ref="AE356" si="1369">IF(N284=N356,"〇","✕")</f>
        <v>〇</v>
      </c>
      <c r="AF356" s="896" t="str">
        <f t="shared" ref="AF356" si="1370">IF(O284=O356,"〇","✕")</f>
        <v>〇</v>
      </c>
      <c r="AG356" s="896" t="str">
        <f t="shared" ref="AG356" si="1371">IF(P284=P356,"〇","✕")</f>
        <v>〇</v>
      </c>
      <c r="AH356" s="896" t="str">
        <f t="shared" ref="AH356" si="1372">IF(Q284=Q356,"〇","✕")</f>
        <v>〇</v>
      </c>
      <c r="AI356" s="896" t="str">
        <f t="shared" ref="AI356" si="1373">IF(R284=R356,"〇","✕")</f>
        <v>〇</v>
      </c>
      <c r="AJ356" s="896" t="str">
        <f t="shared" ref="AJ356" si="1374">IF(S284=S356,"〇","✕")</f>
        <v>〇</v>
      </c>
      <c r="AK356" s="896" t="str">
        <f t="shared" ref="AK356" si="1375">IF(T284=T356,"〇","✕")</f>
        <v>〇</v>
      </c>
      <c r="AL356" s="896" t="str">
        <f t="shared" ref="AL356" si="1376">IF(U284=U356,"〇","✕")</f>
        <v>〇</v>
      </c>
      <c r="AM356" s="896" t="str">
        <f t="shared" ref="AM356" si="1377">IF(V284=V356,"〇","✕")</f>
        <v>〇</v>
      </c>
    </row>
    <row r="357" spans="1:39" hidden="1">
      <c r="A357" s="871"/>
      <c r="B357" s="912"/>
      <c r="C357" s="865"/>
      <c r="D357" s="405" t="s">
        <v>22</v>
      </c>
      <c r="E357" s="899"/>
      <c r="F357" s="892"/>
      <c r="G357" s="892"/>
      <c r="H357" s="892"/>
      <c r="I357" s="892"/>
      <c r="J357" s="892"/>
      <c r="K357" s="892"/>
      <c r="L357" s="892"/>
      <c r="M357" s="892"/>
      <c r="N357" s="892"/>
      <c r="O357" s="892"/>
      <c r="P357" s="892"/>
      <c r="Q357" s="892"/>
      <c r="R357" s="892"/>
      <c r="S357" s="892"/>
      <c r="T357" s="892"/>
      <c r="U357" s="897"/>
      <c r="V357" s="894"/>
      <c r="W357" s="897"/>
      <c r="X357" s="897"/>
      <c r="Y357" s="897"/>
      <c r="Z357" s="897"/>
      <c r="AA357" s="897"/>
      <c r="AB357" s="897"/>
      <c r="AC357" s="897"/>
      <c r="AD357" s="897"/>
      <c r="AE357" s="897"/>
      <c r="AF357" s="897"/>
      <c r="AG357" s="897"/>
      <c r="AH357" s="897"/>
      <c r="AI357" s="897"/>
      <c r="AJ357" s="897"/>
      <c r="AK357" s="897"/>
      <c r="AL357" s="897"/>
      <c r="AM357" s="897"/>
    </row>
    <row r="358" spans="1:39" hidden="1">
      <c r="A358" s="871"/>
      <c r="B358" s="912"/>
      <c r="C358" s="909" t="s">
        <v>52</v>
      </c>
      <c r="D358" s="405" t="s">
        <v>53</v>
      </c>
      <c r="E358" s="899"/>
      <c r="F358" s="892"/>
      <c r="G358" s="892"/>
      <c r="H358" s="892"/>
      <c r="I358" s="892"/>
      <c r="J358" s="892"/>
      <c r="K358" s="892"/>
      <c r="L358" s="892"/>
      <c r="M358" s="892"/>
      <c r="N358" s="892"/>
      <c r="O358" s="892"/>
      <c r="P358" s="892"/>
      <c r="Q358" s="892"/>
      <c r="R358" s="892"/>
      <c r="S358" s="892"/>
      <c r="T358" s="892"/>
      <c r="U358" s="897"/>
      <c r="V358" s="894"/>
      <c r="W358" s="897"/>
      <c r="X358" s="897"/>
      <c r="Y358" s="897"/>
      <c r="Z358" s="897"/>
      <c r="AA358" s="897"/>
      <c r="AB358" s="897"/>
      <c r="AC358" s="897"/>
      <c r="AD358" s="897"/>
      <c r="AE358" s="897"/>
      <c r="AF358" s="897"/>
      <c r="AG358" s="897"/>
      <c r="AH358" s="897"/>
      <c r="AI358" s="897"/>
      <c r="AJ358" s="897"/>
      <c r="AK358" s="897"/>
      <c r="AL358" s="897"/>
      <c r="AM358" s="897"/>
    </row>
    <row r="359" spans="1:39" hidden="1">
      <c r="A359" s="871"/>
      <c r="B359" s="912"/>
      <c r="C359" s="910"/>
      <c r="D359" s="404" t="s">
        <v>54</v>
      </c>
      <c r="E359" s="899"/>
      <c r="F359" s="892"/>
      <c r="G359" s="892"/>
      <c r="H359" s="892"/>
      <c r="I359" s="892"/>
      <c r="J359" s="892"/>
      <c r="K359" s="892"/>
      <c r="L359" s="892"/>
      <c r="M359" s="892"/>
      <c r="N359" s="892"/>
      <c r="O359" s="892"/>
      <c r="P359" s="892"/>
      <c r="Q359" s="892"/>
      <c r="R359" s="892"/>
      <c r="S359" s="892"/>
      <c r="T359" s="892"/>
      <c r="U359" s="898"/>
      <c r="V359" s="895"/>
      <c r="W359" s="898"/>
      <c r="X359" s="898"/>
      <c r="Y359" s="898"/>
      <c r="Z359" s="898"/>
      <c r="AA359" s="898"/>
      <c r="AB359" s="898"/>
      <c r="AC359" s="898"/>
      <c r="AD359" s="898"/>
      <c r="AE359" s="898"/>
      <c r="AF359" s="898"/>
      <c r="AG359" s="898"/>
      <c r="AH359" s="898"/>
      <c r="AI359" s="898"/>
      <c r="AJ359" s="898"/>
      <c r="AK359" s="898"/>
      <c r="AL359" s="898"/>
      <c r="AM359" s="898"/>
    </row>
    <row r="360" spans="1:39" hidden="1">
      <c r="A360" s="871"/>
      <c r="B360" s="911" t="s">
        <v>85</v>
      </c>
      <c r="C360" s="864" t="s">
        <v>50</v>
      </c>
      <c r="D360" s="403" t="s">
        <v>21</v>
      </c>
      <c r="E360" s="889"/>
      <c r="F360" s="880"/>
      <c r="G360" s="880"/>
      <c r="H360" s="880"/>
      <c r="I360" s="880"/>
      <c r="J360" s="880"/>
      <c r="K360" s="880"/>
      <c r="L360" s="880"/>
      <c r="M360" s="880"/>
      <c r="N360" s="880"/>
      <c r="O360" s="880"/>
      <c r="P360" s="880"/>
      <c r="Q360" s="880"/>
      <c r="R360" s="880"/>
      <c r="S360" s="880"/>
      <c r="T360" s="880"/>
      <c r="U360" s="892"/>
      <c r="V360" s="893">
        <v>0.99</v>
      </c>
      <c r="W360" s="896" t="str">
        <f>IF(F288=F360,"〇","✕")</f>
        <v>〇</v>
      </c>
      <c r="X360" s="896" t="str">
        <f t="shared" ref="X360" si="1378">IF(G288=G360,"〇","✕")</f>
        <v>〇</v>
      </c>
      <c r="Y360" s="896" t="str">
        <f t="shared" ref="Y360" si="1379">IF(H288=H360,"〇","✕")</f>
        <v>〇</v>
      </c>
      <c r="Z360" s="896" t="str">
        <f t="shared" ref="Z360" si="1380">IF(I288=I360,"〇","✕")</f>
        <v>〇</v>
      </c>
      <c r="AA360" s="896" t="str">
        <f t="shared" ref="AA360" si="1381">IF(J288=J360,"〇","✕")</f>
        <v>〇</v>
      </c>
      <c r="AB360" s="896" t="str">
        <f t="shared" ref="AB360" si="1382">IF(K288=K360,"〇","✕")</f>
        <v>〇</v>
      </c>
      <c r="AC360" s="896" t="str">
        <f t="shared" ref="AC360" si="1383">IF(L288=L360,"〇","✕")</f>
        <v>〇</v>
      </c>
      <c r="AD360" s="896" t="str">
        <f t="shared" ref="AD360" si="1384">IF(M288=M360,"〇","✕")</f>
        <v>〇</v>
      </c>
      <c r="AE360" s="896" t="str">
        <f t="shared" ref="AE360" si="1385">IF(N288=N360,"〇","✕")</f>
        <v>〇</v>
      </c>
      <c r="AF360" s="896" t="str">
        <f t="shared" ref="AF360" si="1386">IF(O288=O360,"〇","✕")</f>
        <v>〇</v>
      </c>
      <c r="AG360" s="896" t="str">
        <f t="shared" ref="AG360" si="1387">IF(P288=P360,"〇","✕")</f>
        <v>〇</v>
      </c>
      <c r="AH360" s="896" t="str">
        <f t="shared" ref="AH360" si="1388">IF(Q288=Q360,"〇","✕")</f>
        <v>〇</v>
      </c>
      <c r="AI360" s="896" t="str">
        <f t="shared" ref="AI360" si="1389">IF(R288=R360,"〇","✕")</f>
        <v>〇</v>
      </c>
      <c r="AJ360" s="896" t="str">
        <f t="shared" ref="AJ360" si="1390">IF(S288=S360,"〇","✕")</f>
        <v>〇</v>
      </c>
      <c r="AK360" s="896" t="str">
        <f t="shared" ref="AK360" si="1391">IF(T288=T360,"〇","✕")</f>
        <v>〇</v>
      </c>
      <c r="AL360" s="896" t="str">
        <f t="shared" ref="AL360" si="1392">IF(U288=U360,"〇","✕")</f>
        <v>〇</v>
      </c>
      <c r="AM360" s="896" t="str">
        <f t="shared" ref="AM360" si="1393">IF(V288=V360,"〇","✕")</f>
        <v>〇</v>
      </c>
    </row>
    <row r="361" spans="1:39" hidden="1">
      <c r="A361" s="871"/>
      <c r="B361" s="912"/>
      <c r="C361" s="865"/>
      <c r="D361" s="405" t="s">
        <v>22</v>
      </c>
      <c r="E361" s="890"/>
      <c r="F361" s="881"/>
      <c r="G361" s="881"/>
      <c r="H361" s="881"/>
      <c r="I361" s="881"/>
      <c r="J361" s="881"/>
      <c r="K361" s="881"/>
      <c r="L361" s="881"/>
      <c r="M361" s="881"/>
      <c r="N361" s="881"/>
      <c r="O361" s="881"/>
      <c r="P361" s="881"/>
      <c r="Q361" s="881"/>
      <c r="R361" s="881"/>
      <c r="S361" s="881"/>
      <c r="T361" s="881"/>
      <c r="U361" s="892"/>
      <c r="V361" s="894"/>
      <c r="W361" s="897"/>
      <c r="X361" s="897"/>
      <c r="Y361" s="897"/>
      <c r="Z361" s="897"/>
      <c r="AA361" s="897"/>
      <c r="AB361" s="897"/>
      <c r="AC361" s="897"/>
      <c r="AD361" s="897"/>
      <c r="AE361" s="897"/>
      <c r="AF361" s="897"/>
      <c r="AG361" s="897"/>
      <c r="AH361" s="897"/>
      <c r="AI361" s="897"/>
      <c r="AJ361" s="897"/>
      <c r="AK361" s="897"/>
      <c r="AL361" s="897"/>
      <c r="AM361" s="897"/>
    </row>
    <row r="362" spans="1:39" hidden="1">
      <c r="A362" s="871"/>
      <c r="B362" s="912"/>
      <c r="C362" s="909" t="s">
        <v>52</v>
      </c>
      <c r="D362" s="405" t="s">
        <v>53</v>
      </c>
      <c r="E362" s="890"/>
      <c r="F362" s="881"/>
      <c r="G362" s="881"/>
      <c r="H362" s="881"/>
      <c r="I362" s="881"/>
      <c r="J362" s="881"/>
      <c r="K362" s="881"/>
      <c r="L362" s="881"/>
      <c r="M362" s="881"/>
      <c r="N362" s="881"/>
      <c r="O362" s="881"/>
      <c r="P362" s="881"/>
      <c r="Q362" s="881"/>
      <c r="R362" s="881"/>
      <c r="S362" s="881"/>
      <c r="T362" s="881"/>
      <c r="U362" s="892"/>
      <c r="V362" s="894"/>
      <c r="W362" s="897"/>
      <c r="X362" s="897"/>
      <c r="Y362" s="897"/>
      <c r="Z362" s="897"/>
      <c r="AA362" s="897"/>
      <c r="AB362" s="897"/>
      <c r="AC362" s="897"/>
      <c r="AD362" s="897"/>
      <c r="AE362" s="897"/>
      <c r="AF362" s="897"/>
      <c r="AG362" s="897"/>
      <c r="AH362" s="897"/>
      <c r="AI362" s="897"/>
      <c r="AJ362" s="897"/>
      <c r="AK362" s="897"/>
      <c r="AL362" s="897"/>
      <c r="AM362" s="897"/>
    </row>
    <row r="363" spans="1:39" hidden="1">
      <c r="A363" s="871"/>
      <c r="B363" s="912"/>
      <c r="C363" s="910"/>
      <c r="D363" s="404" t="s">
        <v>54</v>
      </c>
      <c r="E363" s="891"/>
      <c r="F363" s="882"/>
      <c r="G363" s="882"/>
      <c r="H363" s="882"/>
      <c r="I363" s="882"/>
      <c r="J363" s="882"/>
      <c r="K363" s="882"/>
      <c r="L363" s="882"/>
      <c r="M363" s="882"/>
      <c r="N363" s="882"/>
      <c r="O363" s="882"/>
      <c r="P363" s="882"/>
      <c r="Q363" s="882"/>
      <c r="R363" s="882"/>
      <c r="S363" s="882"/>
      <c r="T363" s="882"/>
      <c r="U363" s="892"/>
      <c r="V363" s="895"/>
      <c r="W363" s="898"/>
      <c r="X363" s="898"/>
      <c r="Y363" s="898"/>
      <c r="Z363" s="898"/>
      <c r="AA363" s="898"/>
      <c r="AB363" s="898"/>
      <c r="AC363" s="898"/>
      <c r="AD363" s="898"/>
      <c r="AE363" s="898"/>
      <c r="AF363" s="898"/>
      <c r="AG363" s="898"/>
      <c r="AH363" s="898"/>
      <c r="AI363" s="898"/>
      <c r="AJ363" s="898"/>
      <c r="AK363" s="898"/>
      <c r="AL363" s="898"/>
      <c r="AM363" s="898"/>
    </row>
    <row r="364" spans="1:39" hidden="1">
      <c r="A364" s="871"/>
      <c r="B364" s="911" t="s">
        <v>87</v>
      </c>
      <c r="C364" s="864" t="s">
        <v>50</v>
      </c>
      <c r="D364" s="403" t="s">
        <v>21</v>
      </c>
      <c r="E364" s="889"/>
      <c r="F364" s="880"/>
      <c r="G364" s="880"/>
      <c r="H364" s="880"/>
      <c r="I364" s="880"/>
      <c r="J364" s="880"/>
      <c r="K364" s="880"/>
      <c r="L364" s="880"/>
      <c r="M364" s="880"/>
      <c r="N364" s="880"/>
      <c r="O364" s="880"/>
      <c r="P364" s="880"/>
      <c r="Q364" s="880"/>
      <c r="R364" s="880"/>
      <c r="S364" s="880"/>
      <c r="T364" s="880"/>
      <c r="U364" s="883"/>
      <c r="V364" s="886"/>
      <c r="W364" s="896" t="str">
        <f>IF(F292=F364,"〇","✕")</f>
        <v>〇</v>
      </c>
      <c r="X364" s="896" t="str">
        <f t="shared" ref="X364" si="1394">IF(G292=G364,"〇","✕")</f>
        <v>〇</v>
      </c>
      <c r="Y364" s="896" t="str">
        <f t="shared" ref="Y364" si="1395">IF(H292=H364,"〇","✕")</f>
        <v>〇</v>
      </c>
      <c r="Z364" s="896" t="str">
        <f t="shared" ref="Z364" si="1396">IF(I292=I364,"〇","✕")</f>
        <v>〇</v>
      </c>
      <c r="AA364" s="896" t="str">
        <f t="shared" ref="AA364" si="1397">IF(J292=J364,"〇","✕")</f>
        <v>〇</v>
      </c>
      <c r="AB364" s="896" t="str">
        <f t="shared" ref="AB364" si="1398">IF(K292=K364,"〇","✕")</f>
        <v>〇</v>
      </c>
      <c r="AC364" s="896" t="str">
        <f t="shared" ref="AC364" si="1399">IF(L292=L364,"〇","✕")</f>
        <v>〇</v>
      </c>
      <c r="AD364" s="896" t="str">
        <f t="shared" ref="AD364" si="1400">IF(M292=M364,"〇","✕")</f>
        <v>〇</v>
      </c>
      <c r="AE364" s="896" t="str">
        <f t="shared" ref="AE364" si="1401">IF(N292=N364,"〇","✕")</f>
        <v>〇</v>
      </c>
      <c r="AF364" s="896" t="str">
        <f t="shared" ref="AF364" si="1402">IF(O292=O364,"〇","✕")</f>
        <v>〇</v>
      </c>
      <c r="AG364" s="896" t="str">
        <f t="shared" ref="AG364" si="1403">IF(P292=P364,"〇","✕")</f>
        <v>〇</v>
      </c>
      <c r="AH364" s="896" t="str">
        <f t="shared" ref="AH364" si="1404">IF(Q292=Q364,"〇","✕")</f>
        <v>〇</v>
      </c>
      <c r="AI364" s="896" t="str">
        <f t="shared" ref="AI364" si="1405">IF(R292=R364,"〇","✕")</f>
        <v>〇</v>
      </c>
      <c r="AJ364" s="896" t="str">
        <f t="shared" ref="AJ364" si="1406">IF(S292=S364,"〇","✕")</f>
        <v>〇</v>
      </c>
      <c r="AK364" s="896" t="str">
        <f t="shared" ref="AK364" si="1407">IF(T292=T364,"〇","✕")</f>
        <v>〇</v>
      </c>
      <c r="AL364" s="896" t="str">
        <f t="shared" ref="AL364" si="1408">IF(U292=U364,"〇","✕")</f>
        <v>〇</v>
      </c>
      <c r="AM364" s="896" t="str">
        <f t="shared" ref="AM364" si="1409">IF(V292=V364,"〇","✕")</f>
        <v>〇</v>
      </c>
    </row>
    <row r="365" spans="1:39" hidden="1">
      <c r="A365" s="871"/>
      <c r="B365" s="912"/>
      <c r="C365" s="865"/>
      <c r="D365" s="405" t="s">
        <v>22</v>
      </c>
      <c r="E365" s="890"/>
      <c r="F365" s="881"/>
      <c r="G365" s="881"/>
      <c r="H365" s="881"/>
      <c r="I365" s="881"/>
      <c r="J365" s="881"/>
      <c r="K365" s="881"/>
      <c r="L365" s="881"/>
      <c r="M365" s="881"/>
      <c r="N365" s="881"/>
      <c r="O365" s="881"/>
      <c r="P365" s="881"/>
      <c r="Q365" s="881"/>
      <c r="R365" s="881"/>
      <c r="S365" s="881"/>
      <c r="T365" s="881"/>
      <c r="U365" s="884"/>
      <c r="V365" s="887"/>
      <c r="W365" s="897"/>
      <c r="X365" s="897"/>
      <c r="Y365" s="897"/>
      <c r="Z365" s="897"/>
      <c r="AA365" s="897"/>
      <c r="AB365" s="897"/>
      <c r="AC365" s="897"/>
      <c r="AD365" s="897"/>
      <c r="AE365" s="897"/>
      <c r="AF365" s="897"/>
      <c r="AG365" s="897"/>
      <c r="AH365" s="897"/>
      <c r="AI365" s="897"/>
      <c r="AJ365" s="897"/>
      <c r="AK365" s="897"/>
      <c r="AL365" s="897"/>
      <c r="AM365" s="897"/>
    </row>
    <row r="366" spans="1:39" hidden="1">
      <c r="A366" s="871"/>
      <c r="B366" s="912"/>
      <c r="C366" s="909" t="s">
        <v>52</v>
      </c>
      <c r="D366" s="405" t="s">
        <v>53</v>
      </c>
      <c r="E366" s="890"/>
      <c r="F366" s="881"/>
      <c r="G366" s="881"/>
      <c r="H366" s="881"/>
      <c r="I366" s="881"/>
      <c r="J366" s="881"/>
      <c r="K366" s="881"/>
      <c r="L366" s="881"/>
      <c r="M366" s="881"/>
      <c r="N366" s="881"/>
      <c r="O366" s="881"/>
      <c r="P366" s="881"/>
      <c r="Q366" s="881"/>
      <c r="R366" s="881"/>
      <c r="S366" s="881"/>
      <c r="T366" s="881"/>
      <c r="U366" s="884"/>
      <c r="V366" s="887"/>
      <c r="W366" s="897"/>
      <c r="X366" s="897"/>
      <c r="Y366" s="897"/>
      <c r="Z366" s="897"/>
      <c r="AA366" s="897"/>
      <c r="AB366" s="897"/>
      <c r="AC366" s="897"/>
      <c r="AD366" s="897"/>
      <c r="AE366" s="897"/>
      <c r="AF366" s="897"/>
      <c r="AG366" s="897"/>
      <c r="AH366" s="897"/>
      <c r="AI366" s="897"/>
      <c r="AJ366" s="897"/>
      <c r="AK366" s="897"/>
      <c r="AL366" s="897"/>
      <c r="AM366" s="897"/>
    </row>
    <row r="367" spans="1:39" hidden="1">
      <c r="A367" s="846"/>
      <c r="B367" s="912"/>
      <c r="C367" s="910"/>
      <c r="D367" s="404" t="s">
        <v>54</v>
      </c>
      <c r="E367" s="891"/>
      <c r="F367" s="882"/>
      <c r="G367" s="882"/>
      <c r="H367" s="882"/>
      <c r="I367" s="882"/>
      <c r="J367" s="882"/>
      <c r="K367" s="882"/>
      <c r="L367" s="882"/>
      <c r="M367" s="882"/>
      <c r="N367" s="882"/>
      <c r="O367" s="882"/>
      <c r="P367" s="882"/>
      <c r="Q367" s="882"/>
      <c r="R367" s="882"/>
      <c r="S367" s="882"/>
      <c r="T367" s="882"/>
      <c r="U367" s="885"/>
      <c r="V367" s="888"/>
      <c r="W367" s="898"/>
      <c r="X367" s="898"/>
      <c r="Y367" s="898"/>
      <c r="Z367" s="898"/>
      <c r="AA367" s="898"/>
      <c r="AB367" s="898"/>
      <c r="AC367" s="898"/>
      <c r="AD367" s="898"/>
      <c r="AE367" s="898"/>
      <c r="AF367" s="898"/>
      <c r="AG367" s="898"/>
      <c r="AH367" s="898"/>
      <c r="AI367" s="898"/>
      <c r="AJ367" s="898"/>
      <c r="AK367" s="898"/>
      <c r="AL367" s="898"/>
      <c r="AM367" s="898"/>
    </row>
    <row r="368" spans="1:39" hidden="1">
      <c r="A368" s="847" t="s">
        <v>43</v>
      </c>
      <c r="B368" s="913" t="s">
        <v>92</v>
      </c>
      <c r="C368" s="864" t="s">
        <v>50</v>
      </c>
      <c r="D368" s="403" t="s">
        <v>21</v>
      </c>
      <c r="E368" s="889"/>
      <c r="F368" s="896">
        <v>0.61</v>
      </c>
      <c r="G368" s="896">
        <v>0.48</v>
      </c>
      <c r="H368" s="896">
        <v>0.42</v>
      </c>
      <c r="I368" s="896">
        <v>0.4</v>
      </c>
      <c r="J368" s="896">
        <v>0.37</v>
      </c>
      <c r="K368" s="896">
        <v>0.35</v>
      </c>
      <c r="L368" s="896">
        <v>0.33</v>
      </c>
      <c r="M368" s="896">
        <v>0.32</v>
      </c>
      <c r="N368" s="896">
        <v>0.3</v>
      </c>
      <c r="O368" s="896">
        <v>0.28999999999999998</v>
      </c>
      <c r="P368" s="896">
        <v>0.28000000000000003</v>
      </c>
      <c r="Q368" s="896">
        <v>0.28000000000000003</v>
      </c>
      <c r="R368" s="896">
        <v>0.27</v>
      </c>
      <c r="S368" s="896">
        <v>0.27</v>
      </c>
      <c r="T368" s="896">
        <v>0.27</v>
      </c>
      <c r="U368" s="896">
        <v>0.26</v>
      </c>
      <c r="V368" s="893">
        <v>0.26</v>
      </c>
      <c r="W368" s="896" t="str">
        <f>IF(F296=F368,"〇","✕")</f>
        <v>〇</v>
      </c>
      <c r="X368" s="896" t="str">
        <f t="shared" ref="X368" si="1410">IF(G296=G368,"〇","✕")</f>
        <v>〇</v>
      </c>
      <c r="Y368" s="896" t="str">
        <f t="shared" ref="Y368" si="1411">IF(H296=H368,"〇","✕")</f>
        <v>〇</v>
      </c>
      <c r="Z368" s="896" t="str">
        <f t="shared" ref="Z368" si="1412">IF(I296=I368,"〇","✕")</f>
        <v>〇</v>
      </c>
      <c r="AA368" s="896" t="str">
        <f t="shared" ref="AA368" si="1413">IF(J296=J368,"〇","✕")</f>
        <v>〇</v>
      </c>
      <c r="AB368" s="896" t="str">
        <f t="shared" ref="AB368" si="1414">IF(K296=K368,"〇","✕")</f>
        <v>〇</v>
      </c>
      <c r="AC368" s="896" t="str">
        <f t="shared" ref="AC368" si="1415">IF(L296=L368,"〇","✕")</f>
        <v>〇</v>
      </c>
      <c r="AD368" s="896" t="str">
        <f t="shared" ref="AD368" si="1416">IF(M296=M368,"〇","✕")</f>
        <v>〇</v>
      </c>
      <c r="AE368" s="896" t="str">
        <f t="shared" ref="AE368" si="1417">IF(N296=N368,"〇","✕")</f>
        <v>✕</v>
      </c>
      <c r="AF368" s="896" t="str">
        <f t="shared" ref="AF368" si="1418">IF(O296=O368,"〇","✕")</f>
        <v>〇</v>
      </c>
      <c r="AG368" s="896" t="str">
        <f t="shared" ref="AG368" si="1419">IF(P296=P368,"〇","✕")</f>
        <v>〇</v>
      </c>
      <c r="AH368" s="896" t="str">
        <f t="shared" ref="AH368" si="1420">IF(Q296=Q368,"〇","✕")</f>
        <v>✕</v>
      </c>
      <c r="AI368" s="896" t="str">
        <f t="shared" ref="AI368" si="1421">IF(R296=R368,"〇","✕")</f>
        <v>〇</v>
      </c>
      <c r="AJ368" s="896" t="str">
        <f t="shared" ref="AJ368" si="1422">IF(S296=S368,"〇","✕")</f>
        <v>〇</v>
      </c>
      <c r="AK368" s="896" t="str">
        <f t="shared" ref="AK368" si="1423">IF(T296=T368,"〇","✕")</f>
        <v>✕</v>
      </c>
      <c r="AL368" s="896" t="str">
        <f t="shared" ref="AL368" si="1424">IF(U296=U368,"〇","✕")</f>
        <v>〇</v>
      </c>
      <c r="AM368" s="896" t="str">
        <f t="shared" ref="AM368" si="1425">IF(V296=V368,"〇","✕")</f>
        <v>〇</v>
      </c>
    </row>
    <row r="369" spans="1:39" hidden="1">
      <c r="A369" s="871"/>
      <c r="B369" s="912"/>
      <c r="C369" s="865"/>
      <c r="D369" s="405" t="s">
        <v>22</v>
      </c>
      <c r="E369" s="890"/>
      <c r="F369" s="897"/>
      <c r="G369" s="897"/>
      <c r="H369" s="897"/>
      <c r="I369" s="897"/>
      <c r="J369" s="897"/>
      <c r="K369" s="897"/>
      <c r="L369" s="897"/>
      <c r="M369" s="897"/>
      <c r="N369" s="897"/>
      <c r="O369" s="897"/>
      <c r="P369" s="897"/>
      <c r="Q369" s="897"/>
      <c r="R369" s="897"/>
      <c r="S369" s="897"/>
      <c r="T369" s="897"/>
      <c r="U369" s="897"/>
      <c r="V369" s="894"/>
      <c r="W369" s="897"/>
      <c r="X369" s="897"/>
      <c r="Y369" s="897"/>
      <c r="Z369" s="897"/>
      <c r="AA369" s="897"/>
      <c r="AB369" s="897"/>
      <c r="AC369" s="897"/>
      <c r="AD369" s="897"/>
      <c r="AE369" s="897"/>
      <c r="AF369" s="897"/>
      <c r="AG369" s="897"/>
      <c r="AH369" s="897"/>
      <c r="AI369" s="897"/>
      <c r="AJ369" s="897"/>
      <c r="AK369" s="897"/>
      <c r="AL369" s="897"/>
      <c r="AM369" s="897"/>
    </row>
    <row r="370" spans="1:39" hidden="1">
      <c r="A370" s="871"/>
      <c r="B370" s="912"/>
      <c r="C370" s="909" t="s">
        <v>52</v>
      </c>
      <c r="D370" s="405" t="s">
        <v>53</v>
      </c>
      <c r="E370" s="890"/>
      <c r="F370" s="897"/>
      <c r="G370" s="897"/>
      <c r="H370" s="897"/>
      <c r="I370" s="897"/>
      <c r="J370" s="897"/>
      <c r="K370" s="897"/>
      <c r="L370" s="897"/>
      <c r="M370" s="897"/>
      <c r="N370" s="897"/>
      <c r="O370" s="897"/>
      <c r="P370" s="897"/>
      <c r="Q370" s="897"/>
      <c r="R370" s="897"/>
      <c r="S370" s="897"/>
      <c r="T370" s="897"/>
      <c r="U370" s="897"/>
      <c r="V370" s="894"/>
      <c r="W370" s="897"/>
      <c r="X370" s="897"/>
      <c r="Y370" s="897"/>
      <c r="Z370" s="897"/>
      <c r="AA370" s="897"/>
      <c r="AB370" s="897"/>
      <c r="AC370" s="897"/>
      <c r="AD370" s="897"/>
      <c r="AE370" s="897"/>
      <c r="AF370" s="897"/>
      <c r="AG370" s="897"/>
      <c r="AH370" s="897"/>
      <c r="AI370" s="897"/>
      <c r="AJ370" s="897"/>
      <c r="AK370" s="897"/>
      <c r="AL370" s="897"/>
      <c r="AM370" s="897"/>
    </row>
    <row r="371" spans="1:39" hidden="1">
      <c r="A371" s="871"/>
      <c r="B371" s="912"/>
      <c r="C371" s="910"/>
      <c r="D371" s="404" t="s">
        <v>54</v>
      </c>
      <c r="E371" s="891"/>
      <c r="F371" s="898"/>
      <c r="G371" s="898"/>
      <c r="H371" s="898"/>
      <c r="I371" s="898"/>
      <c r="J371" s="898"/>
      <c r="K371" s="898"/>
      <c r="L371" s="898"/>
      <c r="M371" s="898"/>
      <c r="N371" s="898"/>
      <c r="O371" s="898"/>
      <c r="P371" s="898"/>
      <c r="Q371" s="898"/>
      <c r="R371" s="898"/>
      <c r="S371" s="898"/>
      <c r="T371" s="898"/>
      <c r="U371" s="898"/>
      <c r="V371" s="895"/>
      <c r="W371" s="898"/>
      <c r="X371" s="898"/>
      <c r="Y371" s="898"/>
      <c r="Z371" s="898"/>
      <c r="AA371" s="898"/>
      <c r="AB371" s="898"/>
      <c r="AC371" s="898"/>
      <c r="AD371" s="898"/>
      <c r="AE371" s="898"/>
      <c r="AF371" s="898"/>
      <c r="AG371" s="898"/>
      <c r="AH371" s="898"/>
      <c r="AI371" s="898"/>
      <c r="AJ371" s="898"/>
      <c r="AK371" s="898"/>
      <c r="AL371" s="898"/>
      <c r="AM371" s="898"/>
    </row>
    <row r="372" spans="1:39" hidden="1">
      <c r="A372" s="871"/>
      <c r="B372" s="913" t="s">
        <v>55</v>
      </c>
      <c r="C372" s="864" t="s">
        <v>50</v>
      </c>
      <c r="D372" s="403" t="s">
        <v>21</v>
      </c>
      <c r="E372" s="899"/>
      <c r="F372" s="892"/>
      <c r="G372" s="896">
        <v>0.79</v>
      </c>
      <c r="H372" s="896">
        <v>0.69</v>
      </c>
      <c r="I372" s="896">
        <v>0.66</v>
      </c>
      <c r="J372" s="896">
        <v>0.61</v>
      </c>
      <c r="K372" s="896">
        <v>0.56999999999999995</v>
      </c>
      <c r="L372" s="896">
        <v>0.54</v>
      </c>
      <c r="M372" s="896">
        <v>0.52</v>
      </c>
      <c r="N372" s="896">
        <v>0.48</v>
      </c>
      <c r="O372" s="896">
        <v>0.47</v>
      </c>
      <c r="P372" s="896">
        <v>0.46</v>
      </c>
      <c r="Q372" s="896">
        <v>0.46</v>
      </c>
      <c r="R372" s="896">
        <v>0.45</v>
      </c>
      <c r="S372" s="896">
        <v>0.44</v>
      </c>
      <c r="T372" s="896">
        <v>0.44</v>
      </c>
      <c r="U372" s="896">
        <v>0.43</v>
      </c>
      <c r="V372" s="893">
        <v>0.43</v>
      </c>
      <c r="W372" s="896" t="str">
        <f>IF(F300=F372,"〇","✕")</f>
        <v>〇</v>
      </c>
      <c r="X372" s="896" t="str">
        <f t="shared" ref="X372" si="1426">IF(G300=G372,"〇","✕")</f>
        <v>〇</v>
      </c>
      <c r="Y372" s="896" t="str">
        <f t="shared" ref="Y372" si="1427">IF(H300=H372,"〇","✕")</f>
        <v>〇</v>
      </c>
      <c r="Z372" s="896" t="str">
        <f t="shared" ref="Z372" si="1428">IF(I300=I372,"〇","✕")</f>
        <v>〇</v>
      </c>
      <c r="AA372" s="896" t="str">
        <f t="shared" ref="AA372" si="1429">IF(J300=J372,"〇","✕")</f>
        <v>〇</v>
      </c>
      <c r="AB372" s="896" t="str">
        <f t="shared" ref="AB372" si="1430">IF(K300=K372,"〇","✕")</f>
        <v>〇</v>
      </c>
      <c r="AC372" s="896" t="str">
        <f t="shared" ref="AC372" si="1431">IF(L300=L372,"〇","✕")</f>
        <v>〇</v>
      </c>
      <c r="AD372" s="896" t="str">
        <f t="shared" ref="AD372" si="1432">IF(M300=M372,"〇","✕")</f>
        <v>〇</v>
      </c>
      <c r="AE372" s="896" t="str">
        <f t="shared" ref="AE372" si="1433">IF(N300=N372,"〇","✕")</f>
        <v>〇</v>
      </c>
      <c r="AF372" s="896" t="str">
        <f t="shared" ref="AF372" si="1434">IF(O300=O372,"〇","✕")</f>
        <v>〇</v>
      </c>
      <c r="AG372" s="896" t="str">
        <f t="shared" ref="AG372" si="1435">IF(P300=P372,"〇","✕")</f>
        <v>〇</v>
      </c>
      <c r="AH372" s="896" t="str">
        <f t="shared" ref="AH372" si="1436">IF(Q300=Q372,"〇","✕")</f>
        <v>✕</v>
      </c>
      <c r="AI372" s="896" t="str">
        <f t="shared" ref="AI372" si="1437">IF(R300=R372,"〇","✕")</f>
        <v>✕</v>
      </c>
      <c r="AJ372" s="896" t="str">
        <f t="shared" ref="AJ372" si="1438">IF(S300=S372,"〇","✕")</f>
        <v>〇</v>
      </c>
      <c r="AK372" s="896" t="str">
        <f t="shared" ref="AK372" si="1439">IF(T300=T372,"〇","✕")</f>
        <v>✕</v>
      </c>
      <c r="AL372" s="896" t="str">
        <f t="shared" ref="AL372" si="1440">IF(U300=U372,"〇","✕")</f>
        <v>〇</v>
      </c>
      <c r="AM372" s="896" t="str">
        <f t="shared" ref="AM372" si="1441">IF(V300=V372,"〇","✕")</f>
        <v>✕</v>
      </c>
    </row>
    <row r="373" spans="1:39" hidden="1">
      <c r="A373" s="871"/>
      <c r="B373" s="912"/>
      <c r="C373" s="865"/>
      <c r="D373" s="405" t="s">
        <v>22</v>
      </c>
      <c r="E373" s="899"/>
      <c r="F373" s="892"/>
      <c r="G373" s="897"/>
      <c r="H373" s="897"/>
      <c r="I373" s="897"/>
      <c r="J373" s="897"/>
      <c r="K373" s="897"/>
      <c r="L373" s="897"/>
      <c r="M373" s="897"/>
      <c r="N373" s="897"/>
      <c r="O373" s="897"/>
      <c r="P373" s="897"/>
      <c r="Q373" s="897"/>
      <c r="R373" s="897"/>
      <c r="S373" s="897"/>
      <c r="T373" s="897"/>
      <c r="U373" s="897"/>
      <c r="V373" s="894"/>
      <c r="W373" s="897"/>
      <c r="X373" s="897"/>
      <c r="Y373" s="897"/>
      <c r="Z373" s="897"/>
      <c r="AA373" s="897"/>
      <c r="AB373" s="897"/>
      <c r="AC373" s="897"/>
      <c r="AD373" s="897"/>
      <c r="AE373" s="897"/>
      <c r="AF373" s="897"/>
      <c r="AG373" s="897"/>
      <c r="AH373" s="897"/>
      <c r="AI373" s="897"/>
      <c r="AJ373" s="897"/>
      <c r="AK373" s="897"/>
      <c r="AL373" s="897"/>
      <c r="AM373" s="897"/>
    </row>
    <row r="374" spans="1:39" hidden="1">
      <c r="A374" s="871"/>
      <c r="B374" s="912"/>
      <c r="C374" s="909" t="s">
        <v>52</v>
      </c>
      <c r="D374" s="405" t="s">
        <v>53</v>
      </c>
      <c r="E374" s="899"/>
      <c r="F374" s="892"/>
      <c r="G374" s="897"/>
      <c r="H374" s="897"/>
      <c r="I374" s="897"/>
      <c r="J374" s="897"/>
      <c r="K374" s="897"/>
      <c r="L374" s="897"/>
      <c r="M374" s="897"/>
      <c r="N374" s="897"/>
      <c r="O374" s="897"/>
      <c r="P374" s="897"/>
      <c r="Q374" s="897"/>
      <c r="R374" s="897"/>
      <c r="S374" s="897"/>
      <c r="T374" s="897"/>
      <c r="U374" s="897"/>
      <c r="V374" s="894"/>
      <c r="W374" s="897"/>
      <c r="X374" s="897"/>
      <c r="Y374" s="897"/>
      <c r="Z374" s="897"/>
      <c r="AA374" s="897"/>
      <c r="AB374" s="897"/>
      <c r="AC374" s="897"/>
      <c r="AD374" s="897"/>
      <c r="AE374" s="897"/>
      <c r="AF374" s="897"/>
      <c r="AG374" s="897"/>
      <c r="AH374" s="897"/>
      <c r="AI374" s="897"/>
      <c r="AJ374" s="897"/>
      <c r="AK374" s="897"/>
      <c r="AL374" s="897"/>
      <c r="AM374" s="897"/>
    </row>
    <row r="375" spans="1:39" hidden="1">
      <c r="A375" s="871"/>
      <c r="B375" s="912"/>
      <c r="C375" s="910"/>
      <c r="D375" s="404" t="s">
        <v>54</v>
      </c>
      <c r="E375" s="899"/>
      <c r="F375" s="892"/>
      <c r="G375" s="898"/>
      <c r="H375" s="898"/>
      <c r="I375" s="898"/>
      <c r="J375" s="898"/>
      <c r="K375" s="898"/>
      <c r="L375" s="898"/>
      <c r="M375" s="898"/>
      <c r="N375" s="898"/>
      <c r="O375" s="898"/>
      <c r="P375" s="898"/>
      <c r="Q375" s="898"/>
      <c r="R375" s="898"/>
      <c r="S375" s="898"/>
      <c r="T375" s="898"/>
      <c r="U375" s="898"/>
      <c r="V375" s="895"/>
      <c r="W375" s="898"/>
      <c r="X375" s="898"/>
      <c r="Y375" s="898"/>
      <c r="Z375" s="898"/>
      <c r="AA375" s="898"/>
      <c r="AB375" s="898"/>
      <c r="AC375" s="898"/>
      <c r="AD375" s="898"/>
      <c r="AE375" s="898"/>
      <c r="AF375" s="898"/>
      <c r="AG375" s="898"/>
      <c r="AH375" s="898"/>
      <c r="AI375" s="898"/>
      <c r="AJ375" s="898"/>
      <c r="AK375" s="898"/>
      <c r="AL375" s="898"/>
      <c r="AM375" s="898"/>
    </row>
    <row r="376" spans="1:39" hidden="1">
      <c r="A376" s="871"/>
      <c r="B376" s="913" t="s">
        <v>57</v>
      </c>
      <c r="C376" s="864" t="s">
        <v>50</v>
      </c>
      <c r="D376" s="403" t="s">
        <v>21</v>
      </c>
      <c r="E376" s="899"/>
      <c r="F376" s="892"/>
      <c r="G376" s="892"/>
      <c r="H376" s="896">
        <v>0.87</v>
      </c>
      <c r="I376" s="896">
        <v>0.84</v>
      </c>
      <c r="J376" s="896">
        <v>0.77</v>
      </c>
      <c r="K376" s="896">
        <v>0.72</v>
      </c>
      <c r="L376" s="896">
        <v>0.69</v>
      </c>
      <c r="M376" s="896">
        <v>0.66</v>
      </c>
      <c r="N376" s="896">
        <v>0.61</v>
      </c>
      <c r="O376" s="896">
        <v>0.6</v>
      </c>
      <c r="P376" s="896">
        <v>0.59</v>
      </c>
      <c r="Q376" s="896">
        <v>0.57999999999999996</v>
      </c>
      <c r="R376" s="896">
        <v>0.56999999999999995</v>
      </c>
      <c r="S376" s="896">
        <v>0.56000000000000005</v>
      </c>
      <c r="T376" s="896">
        <v>0.55000000000000004</v>
      </c>
      <c r="U376" s="896">
        <v>0.55000000000000004</v>
      </c>
      <c r="V376" s="893">
        <v>0.54</v>
      </c>
      <c r="W376" s="896" t="str">
        <f>IF(F304=F376,"〇","✕")</f>
        <v>〇</v>
      </c>
      <c r="X376" s="896" t="str">
        <f t="shared" ref="X376" si="1442">IF(G304=G376,"〇","✕")</f>
        <v>〇</v>
      </c>
      <c r="Y376" s="896" t="str">
        <f t="shared" ref="Y376" si="1443">IF(H304=H376,"〇","✕")</f>
        <v>〇</v>
      </c>
      <c r="Z376" s="896" t="str">
        <f t="shared" ref="Z376" si="1444">IF(I304=I376,"〇","✕")</f>
        <v>〇</v>
      </c>
      <c r="AA376" s="896" t="str">
        <f t="shared" ref="AA376" si="1445">IF(J304=J376,"〇","✕")</f>
        <v>〇</v>
      </c>
      <c r="AB376" s="896" t="str">
        <f t="shared" ref="AB376" si="1446">IF(K304=K376,"〇","✕")</f>
        <v>〇</v>
      </c>
      <c r="AC376" s="896" t="str">
        <f t="shared" ref="AC376" si="1447">IF(L304=L376,"〇","✕")</f>
        <v>〇</v>
      </c>
      <c r="AD376" s="896" t="str">
        <f t="shared" ref="AD376" si="1448">IF(M304=M376,"〇","✕")</f>
        <v>〇</v>
      </c>
      <c r="AE376" s="896" t="str">
        <f t="shared" ref="AE376" si="1449">IF(N304=N376,"〇","✕")</f>
        <v>〇</v>
      </c>
      <c r="AF376" s="896" t="str">
        <f t="shared" ref="AF376" si="1450">IF(O304=O376,"〇","✕")</f>
        <v>✕</v>
      </c>
      <c r="AG376" s="896" t="str">
        <f t="shared" ref="AG376" si="1451">IF(P304=P376,"〇","✕")</f>
        <v>✕</v>
      </c>
      <c r="AH376" s="896" t="str">
        <f t="shared" ref="AH376" si="1452">IF(Q304=Q376,"〇","✕")</f>
        <v>✕</v>
      </c>
      <c r="AI376" s="896" t="str">
        <f t="shared" ref="AI376" si="1453">IF(R304=R376,"〇","✕")</f>
        <v>✕</v>
      </c>
      <c r="AJ376" s="896" t="str">
        <f t="shared" ref="AJ376" si="1454">IF(S304=S376,"〇","✕")</f>
        <v>✕</v>
      </c>
      <c r="AK376" s="896" t="str">
        <f t="shared" ref="AK376" si="1455">IF(T304=T376,"〇","✕")</f>
        <v>〇</v>
      </c>
      <c r="AL376" s="896" t="str">
        <f t="shared" ref="AL376" si="1456">IF(U304=U376,"〇","✕")</f>
        <v>✕</v>
      </c>
      <c r="AM376" s="896" t="str">
        <f t="shared" ref="AM376" si="1457">IF(V304=V376,"〇","✕")</f>
        <v>〇</v>
      </c>
    </row>
    <row r="377" spans="1:39" hidden="1">
      <c r="A377" s="871"/>
      <c r="B377" s="912"/>
      <c r="C377" s="865"/>
      <c r="D377" s="405" t="s">
        <v>22</v>
      </c>
      <c r="E377" s="899"/>
      <c r="F377" s="892"/>
      <c r="G377" s="892"/>
      <c r="H377" s="897"/>
      <c r="I377" s="897"/>
      <c r="J377" s="897"/>
      <c r="K377" s="897"/>
      <c r="L377" s="897"/>
      <c r="M377" s="897"/>
      <c r="N377" s="897"/>
      <c r="O377" s="897"/>
      <c r="P377" s="897"/>
      <c r="Q377" s="897"/>
      <c r="R377" s="897"/>
      <c r="S377" s="897"/>
      <c r="T377" s="897"/>
      <c r="U377" s="897"/>
      <c r="V377" s="894"/>
      <c r="W377" s="897"/>
      <c r="X377" s="897"/>
      <c r="Y377" s="897"/>
      <c r="Z377" s="897"/>
      <c r="AA377" s="897"/>
      <c r="AB377" s="897"/>
      <c r="AC377" s="897"/>
      <c r="AD377" s="897"/>
      <c r="AE377" s="897"/>
      <c r="AF377" s="897"/>
      <c r="AG377" s="897"/>
      <c r="AH377" s="897"/>
      <c r="AI377" s="897"/>
      <c r="AJ377" s="897"/>
      <c r="AK377" s="897"/>
      <c r="AL377" s="897"/>
      <c r="AM377" s="897"/>
    </row>
    <row r="378" spans="1:39" hidden="1">
      <c r="A378" s="871"/>
      <c r="B378" s="912"/>
      <c r="C378" s="909" t="s">
        <v>52</v>
      </c>
      <c r="D378" s="405" t="s">
        <v>53</v>
      </c>
      <c r="E378" s="899"/>
      <c r="F378" s="892"/>
      <c r="G378" s="892"/>
      <c r="H378" s="897"/>
      <c r="I378" s="897"/>
      <c r="J378" s="897"/>
      <c r="K378" s="897"/>
      <c r="L378" s="897"/>
      <c r="M378" s="897"/>
      <c r="N378" s="897"/>
      <c r="O378" s="897"/>
      <c r="P378" s="897"/>
      <c r="Q378" s="897"/>
      <c r="R378" s="897"/>
      <c r="S378" s="897"/>
      <c r="T378" s="897"/>
      <c r="U378" s="897"/>
      <c r="V378" s="894"/>
      <c r="W378" s="897"/>
      <c r="X378" s="897"/>
      <c r="Y378" s="897"/>
      <c r="Z378" s="897"/>
      <c r="AA378" s="897"/>
      <c r="AB378" s="897"/>
      <c r="AC378" s="897"/>
      <c r="AD378" s="897"/>
      <c r="AE378" s="897"/>
      <c r="AF378" s="897"/>
      <c r="AG378" s="897"/>
      <c r="AH378" s="897"/>
      <c r="AI378" s="897"/>
      <c r="AJ378" s="897"/>
      <c r="AK378" s="897"/>
      <c r="AL378" s="897"/>
      <c r="AM378" s="897"/>
    </row>
    <row r="379" spans="1:39" hidden="1">
      <c r="A379" s="871"/>
      <c r="B379" s="912"/>
      <c r="C379" s="910"/>
      <c r="D379" s="404" t="s">
        <v>54</v>
      </c>
      <c r="E379" s="899"/>
      <c r="F379" s="892"/>
      <c r="G379" s="892"/>
      <c r="H379" s="898"/>
      <c r="I379" s="898"/>
      <c r="J379" s="898"/>
      <c r="K379" s="898"/>
      <c r="L379" s="898"/>
      <c r="M379" s="898"/>
      <c r="N379" s="898"/>
      <c r="O379" s="898"/>
      <c r="P379" s="898"/>
      <c r="Q379" s="898"/>
      <c r="R379" s="898"/>
      <c r="S379" s="898"/>
      <c r="T379" s="898"/>
      <c r="U379" s="898"/>
      <c r="V379" s="895"/>
      <c r="W379" s="898"/>
      <c r="X379" s="898"/>
      <c r="Y379" s="898"/>
      <c r="Z379" s="898"/>
      <c r="AA379" s="898"/>
      <c r="AB379" s="898"/>
      <c r="AC379" s="898"/>
      <c r="AD379" s="898"/>
      <c r="AE379" s="898"/>
      <c r="AF379" s="898"/>
      <c r="AG379" s="898"/>
      <c r="AH379" s="898"/>
      <c r="AI379" s="898"/>
      <c r="AJ379" s="898"/>
      <c r="AK379" s="898"/>
      <c r="AL379" s="898"/>
      <c r="AM379" s="898"/>
    </row>
    <row r="380" spans="1:39" hidden="1">
      <c r="A380" s="871"/>
      <c r="B380" s="911" t="s">
        <v>59</v>
      </c>
      <c r="C380" s="864" t="s">
        <v>50</v>
      </c>
      <c r="D380" s="403" t="s">
        <v>21</v>
      </c>
      <c r="E380" s="899"/>
      <c r="F380" s="892"/>
      <c r="G380" s="892"/>
      <c r="H380" s="892"/>
      <c r="I380" s="896">
        <v>0.96</v>
      </c>
      <c r="J380" s="896">
        <v>0.88</v>
      </c>
      <c r="K380" s="896">
        <v>0.83</v>
      </c>
      <c r="L380" s="896">
        <v>0.79</v>
      </c>
      <c r="M380" s="896">
        <v>0.76</v>
      </c>
      <c r="N380" s="896">
        <v>0.7</v>
      </c>
      <c r="O380" s="896">
        <v>0.69</v>
      </c>
      <c r="P380" s="896">
        <v>0.68</v>
      </c>
      <c r="Q380" s="896">
        <v>0.66</v>
      </c>
      <c r="R380" s="896">
        <v>0.65</v>
      </c>
      <c r="S380" s="896">
        <v>0.64</v>
      </c>
      <c r="T380" s="896">
        <v>0.64</v>
      </c>
      <c r="U380" s="896">
        <v>0.63</v>
      </c>
      <c r="V380" s="893">
        <v>0.62</v>
      </c>
      <c r="W380" s="896" t="str">
        <f>IF(F308=F380,"〇","✕")</f>
        <v>〇</v>
      </c>
      <c r="X380" s="896" t="str">
        <f t="shared" ref="X380" si="1458">IF(G308=G380,"〇","✕")</f>
        <v>〇</v>
      </c>
      <c r="Y380" s="896" t="str">
        <f t="shared" ref="Y380" si="1459">IF(H308=H380,"〇","✕")</f>
        <v>〇</v>
      </c>
      <c r="Z380" s="896" t="str">
        <f t="shared" ref="Z380" si="1460">IF(I308=I380,"〇","✕")</f>
        <v>〇</v>
      </c>
      <c r="AA380" s="896" t="str">
        <f t="shared" ref="AA380" si="1461">IF(J308=J380,"〇","✕")</f>
        <v>〇</v>
      </c>
      <c r="AB380" s="896" t="str">
        <f t="shared" ref="AB380" si="1462">IF(K308=K380,"〇","✕")</f>
        <v>〇</v>
      </c>
      <c r="AC380" s="896" t="str">
        <f t="shared" ref="AC380" si="1463">IF(L308=L380,"〇","✕")</f>
        <v>〇</v>
      </c>
      <c r="AD380" s="896" t="str">
        <f t="shared" ref="AD380" si="1464">IF(M308=M380,"〇","✕")</f>
        <v>〇</v>
      </c>
      <c r="AE380" s="896" t="str">
        <f t="shared" ref="AE380" si="1465">IF(N308=N380,"〇","✕")</f>
        <v>〇</v>
      </c>
      <c r="AF380" s="896" t="str">
        <f t="shared" ref="AF380" si="1466">IF(O308=O380,"〇","✕")</f>
        <v>✕</v>
      </c>
      <c r="AG380" s="896" t="str">
        <f t="shared" ref="AG380" si="1467">IF(P308=P380,"〇","✕")</f>
        <v>✕</v>
      </c>
      <c r="AH380" s="896" t="str">
        <f t="shared" ref="AH380" si="1468">IF(Q308=Q380,"〇","✕")</f>
        <v>〇</v>
      </c>
      <c r="AI380" s="896" t="str">
        <f t="shared" ref="AI380" si="1469">IF(R308=R380,"〇","✕")</f>
        <v>✕</v>
      </c>
      <c r="AJ380" s="896" t="str">
        <f t="shared" ref="AJ380" si="1470">IF(S308=S380,"〇","✕")</f>
        <v>〇</v>
      </c>
      <c r="AK380" s="896" t="str">
        <f t="shared" ref="AK380" si="1471">IF(T308=T380,"〇","✕")</f>
        <v>✕</v>
      </c>
      <c r="AL380" s="896" t="str">
        <f t="shared" ref="AL380" si="1472">IF(U308=U380,"〇","✕")</f>
        <v>✕</v>
      </c>
      <c r="AM380" s="896" t="str">
        <f t="shared" ref="AM380" si="1473">IF(V308=V380,"〇","✕")</f>
        <v>〇</v>
      </c>
    </row>
    <row r="381" spans="1:39" hidden="1">
      <c r="A381" s="871"/>
      <c r="B381" s="912"/>
      <c r="C381" s="865"/>
      <c r="D381" s="405" t="s">
        <v>22</v>
      </c>
      <c r="E381" s="899"/>
      <c r="F381" s="892"/>
      <c r="G381" s="892"/>
      <c r="H381" s="892"/>
      <c r="I381" s="897"/>
      <c r="J381" s="897"/>
      <c r="K381" s="897"/>
      <c r="L381" s="897"/>
      <c r="M381" s="897"/>
      <c r="N381" s="897"/>
      <c r="O381" s="897"/>
      <c r="P381" s="897"/>
      <c r="Q381" s="897"/>
      <c r="R381" s="897"/>
      <c r="S381" s="897"/>
      <c r="T381" s="897"/>
      <c r="U381" s="897"/>
      <c r="V381" s="894"/>
      <c r="W381" s="897"/>
      <c r="X381" s="897"/>
      <c r="Y381" s="897"/>
      <c r="Z381" s="897"/>
      <c r="AA381" s="897"/>
      <c r="AB381" s="897"/>
      <c r="AC381" s="897"/>
      <c r="AD381" s="897"/>
      <c r="AE381" s="897"/>
      <c r="AF381" s="897"/>
      <c r="AG381" s="897"/>
      <c r="AH381" s="897"/>
      <c r="AI381" s="897"/>
      <c r="AJ381" s="897"/>
      <c r="AK381" s="897"/>
      <c r="AL381" s="897"/>
      <c r="AM381" s="897"/>
    </row>
    <row r="382" spans="1:39" hidden="1">
      <c r="A382" s="871"/>
      <c r="B382" s="912"/>
      <c r="C382" s="909" t="s">
        <v>52</v>
      </c>
      <c r="D382" s="405" t="s">
        <v>53</v>
      </c>
      <c r="E382" s="899"/>
      <c r="F382" s="892"/>
      <c r="G382" s="892"/>
      <c r="H382" s="892"/>
      <c r="I382" s="897"/>
      <c r="J382" s="897"/>
      <c r="K382" s="897"/>
      <c r="L382" s="897"/>
      <c r="M382" s="897"/>
      <c r="N382" s="897"/>
      <c r="O382" s="897"/>
      <c r="P382" s="897"/>
      <c r="Q382" s="897"/>
      <c r="R382" s="897"/>
      <c r="S382" s="897"/>
      <c r="T382" s="897"/>
      <c r="U382" s="897"/>
      <c r="V382" s="894"/>
      <c r="W382" s="897"/>
      <c r="X382" s="897"/>
      <c r="Y382" s="897"/>
      <c r="Z382" s="897"/>
      <c r="AA382" s="897"/>
      <c r="AB382" s="897"/>
      <c r="AC382" s="897"/>
      <c r="AD382" s="897"/>
      <c r="AE382" s="897"/>
      <c r="AF382" s="897"/>
      <c r="AG382" s="897"/>
      <c r="AH382" s="897"/>
      <c r="AI382" s="897"/>
      <c r="AJ382" s="897"/>
      <c r="AK382" s="897"/>
      <c r="AL382" s="897"/>
      <c r="AM382" s="897"/>
    </row>
    <row r="383" spans="1:39" hidden="1">
      <c r="A383" s="871"/>
      <c r="B383" s="912"/>
      <c r="C383" s="910"/>
      <c r="D383" s="404" t="s">
        <v>54</v>
      </c>
      <c r="E383" s="899"/>
      <c r="F383" s="892"/>
      <c r="G383" s="892"/>
      <c r="H383" s="892"/>
      <c r="I383" s="898"/>
      <c r="J383" s="898"/>
      <c r="K383" s="898"/>
      <c r="L383" s="898"/>
      <c r="M383" s="898"/>
      <c r="N383" s="898"/>
      <c r="O383" s="898"/>
      <c r="P383" s="898"/>
      <c r="Q383" s="898"/>
      <c r="R383" s="898"/>
      <c r="S383" s="898"/>
      <c r="T383" s="898"/>
      <c r="U383" s="898"/>
      <c r="V383" s="895"/>
      <c r="W383" s="898"/>
      <c r="X383" s="898"/>
      <c r="Y383" s="898"/>
      <c r="Z383" s="898"/>
      <c r="AA383" s="898"/>
      <c r="AB383" s="898"/>
      <c r="AC383" s="898"/>
      <c r="AD383" s="898"/>
      <c r="AE383" s="898"/>
      <c r="AF383" s="898"/>
      <c r="AG383" s="898"/>
      <c r="AH383" s="898"/>
      <c r="AI383" s="898"/>
      <c r="AJ383" s="898"/>
      <c r="AK383" s="898"/>
      <c r="AL383" s="898"/>
      <c r="AM383" s="898"/>
    </row>
    <row r="384" spans="1:39" hidden="1">
      <c r="A384" s="871"/>
      <c r="B384" s="911" t="s">
        <v>149</v>
      </c>
      <c r="C384" s="864" t="s">
        <v>50</v>
      </c>
      <c r="D384" s="403" t="s">
        <v>21</v>
      </c>
      <c r="E384" s="899"/>
      <c r="F384" s="892"/>
      <c r="G384" s="892"/>
      <c r="H384" s="892"/>
      <c r="I384" s="892"/>
      <c r="J384" s="896">
        <v>0.92</v>
      </c>
      <c r="K384" s="896">
        <v>0.86</v>
      </c>
      <c r="L384" s="896">
        <v>0.82</v>
      </c>
      <c r="M384" s="896">
        <v>0.79</v>
      </c>
      <c r="N384" s="896">
        <v>0.73</v>
      </c>
      <c r="O384" s="896">
        <v>0.72</v>
      </c>
      <c r="P384" s="896">
        <v>0.7</v>
      </c>
      <c r="Q384" s="896">
        <v>0.69</v>
      </c>
      <c r="R384" s="896">
        <v>0.68</v>
      </c>
      <c r="S384" s="896">
        <v>0.67</v>
      </c>
      <c r="T384" s="896">
        <v>0.66</v>
      </c>
      <c r="U384" s="896">
        <v>0.66</v>
      </c>
      <c r="V384" s="893">
        <v>0.65</v>
      </c>
      <c r="W384" s="896" t="str">
        <f>IF(F312=F384,"〇","✕")</f>
        <v>〇</v>
      </c>
      <c r="X384" s="896" t="str">
        <f t="shared" ref="X384" si="1474">IF(G312=G384,"〇","✕")</f>
        <v>〇</v>
      </c>
      <c r="Y384" s="896" t="str">
        <f t="shared" ref="Y384" si="1475">IF(H312=H384,"〇","✕")</f>
        <v>〇</v>
      </c>
      <c r="Z384" s="896" t="str">
        <f t="shared" ref="Z384" si="1476">IF(I312=I384,"〇","✕")</f>
        <v>〇</v>
      </c>
      <c r="AA384" s="896" t="str">
        <f t="shared" ref="AA384" si="1477">IF(J312=J384,"〇","✕")</f>
        <v>〇</v>
      </c>
      <c r="AB384" s="896" t="str">
        <f t="shared" ref="AB384" si="1478">IF(K312=K384,"〇","✕")</f>
        <v>〇</v>
      </c>
      <c r="AC384" s="896" t="str">
        <f t="shared" ref="AC384" si="1479">IF(L312=L384,"〇","✕")</f>
        <v>〇</v>
      </c>
      <c r="AD384" s="896" t="str">
        <f t="shared" ref="AD384" si="1480">IF(M312=M384,"〇","✕")</f>
        <v>〇</v>
      </c>
      <c r="AE384" s="896" t="str">
        <f t="shared" ref="AE384" si="1481">IF(N312=N384,"〇","✕")</f>
        <v>〇</v>
      </c>
      <c r="AF384" s="896" t="str">
        <f t="shared" ref="AF384" si="1482">IF(O312=O384,"〇","✕")</f>
        <v>✕</v>
      </c>
      <c r="AG384" s="896" t="str">
        <f t="shared" ref="AG384" si="1483">IF(P312=P384,"〇","✕")</f>
        <v>〇</v>
      </c>
      <c r="AH384" s="896" t="str">
        <f t="shared" ref="AH384" si="1484">IF(Q312=Q384,"〇","✕")</f>
        <v>✕</v>
      </c>
      <c r="AI384" s="896" t="str">
        <f t="shared" ref="AI384" si="1485">IF(R312=R384,"〇","✕")</f>
        <v>✕</v>
      </c>
      <c r="AJ384" s="896" t="str">
        <f t="shared" ref="AJ384" si="1486">IF(S312=S384,"〇","✕")</f>
        <v>✕</v>
      </c>
      <c r="AK384" s="896" t="str">
        <f t="shared" ref="AK384" si="1487">IF(T312=T384,"〇","✕")</f>
        <v>〇</v>
      </c>
      <c r="AL384" s="896" t="str">
        <f t="shared" ref="AL384" si="1488">IF(U312=U384,"〇","✕")</f>
        <v>✕</v>
      </c>
      <c r="AM384" s="896" t="str">
        <f t="shared" ref="AM384" si="1489">IF(V312=V384,"〇","✕")</f>
        <v>✕</v>
      </c>
    </row>
    <row r="385" spans="1:39" hidden="1">
      <c r="A385" s="871"/>
      <c r="B385" s="912"/>
      <c r="C385" s="865"/>
      <c r="D385" s="405" t="s">
        <v>22</v>
      </c>
      <c r="E385" s="899"/>
      <c r="F385" s="892"/>
      <c r="G385" s="892"/>
      <c r="H385" s="892"/>
      <c r="I385" s="892"/>
      <c r="J385" s="897"/>
      <c r="K385" s="897"/>
      <c r="L385" s="897"/>
      <c r="M385" s="897"/>
      <c r="N385" s="897"/>
      <c r="O385" s="897"/>
      <c r="P385" s="897"/>
      <c r="Q385" s="897"/>
      <c r="R385" s="897"/>
      <c r="S385" s="897"/>
      <c r="T385" s="897"/>
      <c r="U385" s="897"/>
      <c r="V385" s="894"/>
      <c r="W385" s="897"/>
      <c r="X385" s="897"/>
      <c r="Y385" s="897"/>
      <c r="Z385" s="897"/>
      <c r="AA385" s="897"/>
      <c r="AB385" s="897"/>
      <c r="AC385" s="897"/>
      <c r="AD385" s="897"/>
      <c r="AE385" s="897"/>
      <c r="AF385" s="897"/>
      <c r="AG385" s="897"/>
      <c r="AH385" s="897"/>
      <c r="AI385" s="897"/>
      <c r="AJ385" s="897"/>
      <c r="AK385" s="897"/>
      <c r="AL385" s="897"/>
      <c r="AM385" s="897"/>
    </row>
    <row r="386" spans="1:39" hidden="1">
      <c r="A386" s="871"/>
      <c r="B386" s="912"/>
      <c r="C386" s="909" t="s">
        <v>52</v>
      </c>
      <c r="D386" s="405" t="s">
        <v>53</v>
      </c>
      <c r="E386" s="899"/>
      <c r="F386" s="892"/>
      <c r="G386" s="892"/>
      <c r="H386" s="892"/>
      <c r="I386" s="892"/>
      <c r="J386" s="897"/>
      <c r="K386" s="897"/>
      <c r="L386" s="897"/>
      <c r="M386" s="897"/>
      <c r="N386" s="897"/>
      <c r="O386" s="897"/>
      <c r="P386" s="897"/>
      <c r="Q386" s="897"/>
      <c r="R386" s="897"/>
      <c r="S386" s="897"/>
      <c r="T386" s="897"/>
      <c r="U386" s="897"/>
      <c r="V386" s="894"/>
      <c r="W386" s="897"/>
      <c r="X386" s="897"/>
      <c r="Y386" s="897"/>
      <c r="Z386" s="897"/>
      <c r="AA386" s="897"/>
      <c r="AB386" s="897"/>
      <c r="AC386" s="897"/>
      <c r="AD386" s="897"/>
      <c r="AE386" s="897"/>
      <c r="AF386" s="897"/>
      <c r="AG386" s="897"/>
      <c r="AH386" s="897"/>
      <c r="AI386" s="897"/>
      <c r="AJ386" s="897"/>
      <c r="AK386" s="897"/>
      <c r="AL386" s="897"/>
      <c r="AM386" s="897"/>
    </row>
    <row r="387" spans="1:39" hidden="1">
      <c r="A387" s="871"/>
      <c r="B387" s="912"/>
      <c r="C387" s="910"/>
      <c r="D387" s="404" t="s">
        <v>54</v>
      </c>
      <c r="E387" s="899"/>
      <c r="F387" s="892"/>
      <c r="G387" s="892"/>
      <c r="H387" s="892"/>
      <c r="I387" s="892"/>
      <c r="J387" s="898"/>
      <c r="K387" s="898"/>
      <c r="L387" s="898"/>
      <c r="M387" s="898"/>
      <c r="N387" s="898"/>
      <c r="O387" s="898"/>
      <c r="P387" s="898"/>
      <c r="Q387" s="898"/>
      <c r="R387" s="898"/>
      <c r="S387" s="898"/>
      <c r="T387" s="898"/>
      <c r="U387" s="898"/>
      <c r="V387" s="895"/>
      <c r="W387" s="898"/>
      <c r="X387" s="898"/>
      <c r="Y387" s="898"/>
      <c r="Z387" s="898"/>
      <c r="AA387" s="898"/>
      <c r="AB387" s="898"/>
      <c r="AC387" s="898"/>
      <c r="AD387" s="898"/>
      <c r="AE387" s="898"/>
      <c r="AF387" s="898"/>
      <c r="AG387" s="898"/>
      <c r="AH387" s="898"/>
      <c r="AI387" s="898"/>
      <c r="AJ387" s="898"/>
      <c r="AK387" s="898"/>
      <c r="AL387" s="898"/>
      <c r="AM387" s="898"/>
    </row>
    <row r="388" spans="1:39" hidden="1">
      <c r="A388" s="871"/>
      <c r="B388" s="911" t="s">
        <v>63</v>
      </c>
      <c r="C388" s="864" t="s">
        <v>50</v>
      </c>
      <c r="D388" s="403" t="s">
        <v>21</v>
      </c>
      <c r="E388" s="899"/>
      <c r="F388" s="892"/>
      <c r="G388" s="892"/>
      <c r="H388" s="892"/>
      <c r="I388" s="892"/>
      <c r="J388" s="892"/>
      <c r="K388" s="896">
        <v>0.94</v>
      </c>
      <c r="L388" s="896">
        <v>0.89</v>
      </c>
      <c r="M388" s="896">
        <v>0.86</v>
      </c>
      <c r="N388" s="896">
        <v>0.8</v>
      </c>
      <c r="O388" s="896">
        <v>0.78</v>
      </c>
      <c r="P388" s="896">
        <v>0.77</v>
      </c>
      <c r="Q388" s="896">
        <v>0.75</v>
      </c>
      <c r="R388" s="896">
        <v>0.74</v>
      </c>
      <c r="S388" s="896">
        <v>0.73</v>
      </c>
      <c r="T388" s="896">
        <v>0.72</v>
      </c>
      <c r="U388" s="896">
        <v>0.71</v>
      </c>
      <c r="V388" s="893">
        <v>0.71</v>
      </c>
      <c r="W388" s="896" t="str">
        <f>IF(F316=F388,"〇","✕")</f>
        <v>〇</v>
      </c>
      <c r="X388" s="896" t="str">
        <f t="shared" ref="X388" si="1490">IF(G316=G388,"〇","✕")</f>
        <v>〇</v>
      </c>
      <c r="Y388" s="896" t="str">
        <f t="shared" ref="Y388" si="1491">IF(H316=H388,"〇","✕")</f>
        <v>〇</v>
      </c>
      <c r="Z388" s="896" t="str">
        <f t="shared" ref="Z388" si="1492">IF(I316=I388,"〇","✕")</f>
        <v>〇</v>
      </c>
      <c r="AA388" s="896" t="str">
        <f t="shared" ref="AA388" si="1493">IF(J316=J388,"〇","✕")</f>
        <v>〇</v>
      </c>
      <c r="AB388" s="896" t="str">
        <f t="shared" ref="AB388" si="1494">IF(K316=K388,"〇","✕")</f>
        <v>〇</v>
      </c>
      <c r="AC388" s="896" t="str">
        <f t="shared" ref="AC388" si="1495">IF(L316=L388,"〇","✕")</f>
        <v>〇</v>
      </c>
      <c r="AD388" s="896" t="str">
        <f t="shared" ref="AD388" si="1496">IF(M316=M388,"〇","✕")</f>
        <v>〇</v>
      </c>
      <c r="AE388" s="896" t="str">
        <f t="shared" ref="AE388" si="1497">IF(N316=N388,"〇","✕")</f>
        <v>✕</v>
      </c>
      <c r="AF388" s="896" t="str">
        <f t="shared" ref="AF388" si="1498">IF(O316=O388,"〇","✕")</f>
        <v>✕</v>
      </c>
      <c r="AG388" s="896" t="str">
        <f t="shared" ref="AG388" si="1499">IF(P316=P388,"〇","✕")</f>
        <v>✕</v>
      </c>
      <c r="AH388" s="896" t="str">
        <f t="shared" ref="AH388" si="1500">IF(Q316=Q388,"〇","✕")</f>
        <v>✕</v>
      </c>
      <c r="AI388" s="896" t="str">
        <f t="shared" ref="AI388" si="1501">IF(R316=R388,"〇","✕")</f>
        <v>✕</v>
      </c>
      <c r="AJ388" s="896" t="str">
        <f t="shared" ref="AJ388" si="1502">IF(S316=S388,"〇","✕")</f>
        <v>✕</v>
      </c>
      <c r="AK388" s="896" t="str">
        <f t="shared" ref="AK388" si="1503">IF(T316=T388,"〇","✕")</f>
        <v>✕</v>
      </c>
      <c r="AL388" s="896" t="str">
        <f t="shared" ref="AL388" si="1504">IF(U316=U388,"〇","✕")</f>
        <v>〇</v>
      </c>
      <c r="AM388" s="896" t="str">
        <f t="shared" ref="AM388" si="1505">IF(V316=V388,"〇","✕")</f>
        <v>✕</v>
      </c>
    </row>
    <row r="389" spans="1:39" hidden="1">
      <c r="A389" s="871"/>
      <c r="B389" s="912"/>
      <c r="C389" s="865"/>
      <c r="D389" s="405" t="s">
        <v>22</v>
      </c>
      <c r="E389" s="899"/>
      <c r="F389" s="892"/>
      <c r="G389" s="892"/>
      <c r="H389" s="892"/>
      <c r="I389" s="892"/>
      <c r="J389" s="892"/>
      <c r="K389" s="897"/>
      <c r="L389" s="897"/>
      <c r="M389" s="897"/>
      <c r="N389" s="897"/>
      <c r="O389" s="897"/>
      <c r="P389" s="897"/>
      <c r="Q389" s="897"/>
      <c r="R389" s="897"/>
      <c r="S389" s="897"/>
      <c r="T389" s="897"/>
      <c r="U389" s="897"/>
      <c r="V389" s="894"/>
      <c r="W389" s="897"/>
      <c r="X389" s="897"/>
      <c r="Y389" s="897"/>
      <c r="Z389" s="897"/>
      <c r="AA389" s="897"/>
      <c r="AB389" s="897"/>
      <c r="AC389" s="897"/>
      <c r="AD389" s="897"/>
      <c r="AE389" s="897"/>
      <c r="AF389" s="897"/>
      <c r="AG389" s="897"/>
      <c r="AH389" s="897"/>
      <c r="AI389" s="897"/>
      <c r="AJ389" s="897"/>
      <c r="AK389" s="897"/>
      <c r="AL389" s="897"/>
      <c r="AM389" s="897"/>
    </row>
    <row r="390" spans="1:39" hidden="1">
      <c r="A390" s="871"/>
      <c r="B390" s="912"/>
      <c r="C390" s="909" t="s">
        <v>52</v>
      </c>
      <c r="D390" s="405" t="s">
        <v>53</v>
      </c>
      <c r="E390" s="899"/>
      <c r="F390" s="892"/>
      <c r="G390" s="892"/>
      <c r="H390" s="892"/>
      <c r="I390" s="892"/>
      <c r="J390" s="892"/>
      <c r="K390" s="897"/>
      <c r="L390" s="897"/>
      <c r="M390" s="897"/>
      <c r="N390" s="897"/>
      <c r="O390" s="897"/>
      <c r="P390" s="897"/>
      <c r="Q390" s="897"/>
      <c r="R390" s="897"/>
      <c r="S390" s="897"/>
      <c r="T390" s="897"/>
      <c r="U390" s="897"/>
      <c r="V390" s="894"/>
      <c r="W390" s="897"/>
      <c r="X390" s="897"/>
      <c r="Y390" s="897"/>
      <c r="Z390" s="897"/>
      <c r="AA390" s="897"/>
      <c r="AB390" s="897"/>
      <c r="AC390" s="897"/>
      <c r="AD390" s="897"/>
      <c r="AE390" s="897"/>
      <c r="AF390" s="897"/>
      <c r="AG390" s="897"/>
      <c r="AH390" s="897"/>
      <c r="AI390" s="897"/>
      <c r="AJ390" s="897"/>
      <c r="AK390" s="897"/>
      <c r="AL390" s="897"/>
      <c r="AM390" s="897"/>
    </row>
    <row r="391" spans="1:39" hidden="1">
      <c r="A391" s="871"/>
      <c r="B391" s="912"/>
      <c r="C391" s="910"/>
      <c r="D391" s="404" t="s">
        <v>54</v>
      </c>
      <c r="E391" s="899"/>
      <c r="F391" s="892"/>
      <c r="G391" s="892"/>
      <c r="H391" s="892"/>
      <c r="I391" s="892"/>
      <c r="J391" s="892"/>
      <c r="K391" s="898"/>
      <c r="L391" s="898"/>
      <c r="M391" s="898"/>
      <c r="N391" s="898"/>
      <c r="O391" s="898"/>
      <c r="P391" s="898"/>
      <c r="Q391" s="898"/>
      <c r="R391" s="898"/>
      <c r="S391" s="898"/>
      <c r="T391" s="898"/>
      <c r="U391" s="898"/>
      <c r="V391" s="895"/>
      <c r="W391" s="898"/>
      <c r="X391" s="898"/>
      <c r="Y391" s="898"/>
      <c r="Z391" s="898"/>
      <c r="AA391" s="898"/>
      <c r="AB391" s="898"/>
      <c r="AC391" s="898"/>
      <c r="AD391" s="898"/>
      <c r="AE391" s="898"/>
      <c r="AF391" s="898"/>
      <c r="AG391" s="898"/>
      <c r="AH391" s="898"/>
      <c r="AI391" s="898"/>
      <c r="AJ391" s="898"/>
      <c r="AK391" s="898"/>
      <c r="AL391" s="898"/>
      <c r="AM391" s="898"/>
    </row>
    <row r="392" spans="1:39" hidden="1">
      <c r="A392" s="871"/>
      <c r="B392" s="913" t="s">
        <v>65</v>
      </c>
      <c r="C392" s="864" t="s">
        <v>50</v>
      </c>
      <c r="D392" s="403" t="s">
        <v>21</v>
      </c>
      <c r="E392" s="899"/>
      <c r="F392" s="892"/>
      <c r="G392" s="892"/>
      <c r="H392" s="892"/>
      <c r="I392" s="892"/>
      <c r="J392" s="892"/>
      <c r="K392" s="892"/>
      <c r="L392" s="896">
        <v>0.95</v>
      </c>
      <c r="M392" s="896">
        <v>0.91</v>
      </c>
      <c r="N392" s="896">
        <v>0.85</v>
      </c>
      <c r="O392" s="896">
        <v>0.83</v>
      </c>
      <c r="P392" s="896">
        <v>0.81</v>
      </c>
      <c r="Q392" s="896">
        <v>0.8</v>
      </c>
      <c r="R392" s="896">
        <v>0.78</v>
      </c>
      <c r="S392" s="896">
        <v>0.77</v>
      </c>
      <c r="T392" s="896">
        <v>0.77</v>
      </c>
      <c r="U392" s="896">
        <v>0.76</v>
      </c>
      <c r="V392" s="893">
        <v>0.75</v>
      </c>
      <c r="W392" s="896" t="str">
        <f>IF(F320=F392,"〇","✕")</f>
        <v>〇</v>
      </c>
      <c r="X392" s="896" t="str">
        <f t="shared" ref="X392" si="1506">IF(G320=G392,"〇","✕")</f>
        <v>〇</v>
      </c>
      <c r="Y392" s="896" t="str">
        <f t="shared" ref="Y392" si="1507">IF(H320=H392,"〇","✕")</f>
        <v>〇</v>
      </c>
      <c r="Z392" s="896" t="str">
        <f t="shared" ref="Z392" si="1508">IF(I320=I392,"〇","✕")</f>
        <v>〇</v>
      </c>
      <c r="AA392" s="896" t="str">
        <f t="shared" ref="AA392" si="1509">IF(J320=J392,"〇","✕")</f>
        <v>〇</v>
      </c>
      <c r="AB392" s="896" t="str">
        <f t="shared" ref="AB392" si="1510">IF(K320=K392,"〇","✕")</f>
        <v>〇</v>
      </c>
      <c r="AC392" s="896" t="str">
        <f t="shared" ref="AC392" si="1511">IF(L320=L392,"〇","✕")</f>
        <v>〇</v>
      </c>
      <c r="AD392" s="896" t="str">
        <f t="shared" ref="AD392" si="1512">IF(M320=M392,"〇","✕")</f>
        <v>〇</v>
      </c>
      <c r="AE392" s="896" t="str">
        <f t="shared" ref="AE392" si="1513">IF(N320=N392,"〇","✕")</f>
        <v>✕</v>
      </c>
      <c r="AF392" s="896" t="str">
        <f t="shared" ref="AF392" si="1514">IF(O320=O392,"〇","✕")</f>
        <v>✕</v>
      </c>
      <c r="AG392" s="896" t="str">
        <f t="shared" ref="AG392" si="1515">IF(P320=P392,"〇","✕")</f>
        <v>〇</v>
      </c>
      <c r="AH392" s="896" t="str">
        <f t="shared" ref="AH392" si="1516">IF(Q320=Q392,"〇","✕")</f>
        <v>✕</v>
      </c>
      <c r="AI392" s="896" t="str">
        <f t="shared" ref="AI392" si="1517">IF(R320=R392,"〇","✕")</f>
        <v>✕</v>
      </c>
      <c r="AJ392" s="896" t="str">
        <f t="shared" ref="AJ392" si="1518">IF(S320=S392,"〇","✕")</f>
        <v>〇</v>
      </c>
      <c r="AK392" s="896" t="str">
        <f t="shared" ref="AK392" si="1519">IF(T320=T392,"〇","✕")</f>
        <v>✕</v>
      </c>
      <c r="AL392" s="896" t="str">
        <f t="shared" ref="AL392" si="1520">IF(U320=U392,"〇","✕")</f>
        <v>✕</v>
      </c>
      <c r="AM392" s="896" t="str">
        <f t="shared" ref="AM392" si="1521">IF(V320=V392,"〇","✕")</f>
        <v>✕</v>
      </c>
    </row>
    <row r="393" spans="1:39" hidden="1">
      <c r="A393" s="871"/>
      <c r="B393" s="912"/>
      <c r="C393" s="865"/>
      <c r="D393" s="405" t="s">
        <v>22</v>
      </c>
      <c r="E393" s="899"/>
      <c r="F393" s="892"/>
      <c r="G393" s="892"/>
      <c r="H393" s="892"/>
      <c r="I393" s="892"/>
      <c r="J393" s="892"/>
      <c r="K393" s="892"/>
      <c r="L393" s="897"/>
      <c r="M393" s="897"/>
      <c r="N393" s="897"/>
      <c r="O393" s="897"/>
      <c r="P393" s="897"/>
      <c r="Q393" s="897"/>
      <c r="R393" s="897"/>
      <c r="S393" s="897"/>
      <c r="T393" s="897"/>
      <c r="U393" s="897"/>
      <c r="V393" s="894"/>
      <c r="W393" s="897"/>
      <c r="X393" s="897"/>
      <c r="Y393" s="897"/>
      <c r="Z393" s="897"/>
      <c r="AA393" s="897"/>
      <c r="AB393" s="897"/>
      <c r="AC393" s="897"/>
      <c r="AD393" s="897"/>
      <c r="AE393" s="897"/>
      <c r="AF393" s="897"/>
      <c r="AG393" s="897"/>
      <c r="AH393" s="897"/>
      <c r="AI393" s="897"/>
      <c r="AJ393" s="897"/>
      <c r="AK393" s="897"/>
      <c r="AL393" s="897"/>
      <c r="AM393" s="897"/>
    </row>
    <row r="394" spans="1:39" hidden="1">
      <c r="A394" s="871"/>
      <c r="B394" s="912"/>
      <c r="C394" s="909" t="s">
        <v>52</v>
      </c>
      <c r="D394" s="405" t="s">
        <v>53</v>
      </c>
      <c r="E394" s="899"/>
      <c r="F394" s="892"/>
      <c r="G394" s="892"/>
      <c r="H394" s="892"/>
      <c r="I394" s="892"/>
      <c r="J394" s="892"/>
      <c r="K394" s="892"/>
      <c r="L394" s="897"/>
      <c r="M394" s="897"/>
      <c r="N394" s="897"/>
      <c r="O394" s="897"/>
      <c r="P394" s="897"/>
      <c r="Q394" s="897"/>
      <c r="R394" s="897"/>
      <c r="S394" s="897"/>
      <c r="T394" s="897"/>
      <c r="U394" s="897"/>
      <c r="V394" s="894"/>
      <c r="W394" s="897"/>
      <c r="X394" s="897"/>
      <c r="Y394" s="897"/>
      <c r="Z394" s="897"/>
      <c r="AA394" s="897"/>
      <c r="AB394" s="897"/>
      <c r="AC394" s="897"/>
      <c r="AD394" s="897"/>
      <c r="AE394" s="897"/>
      <c r="AF394" s="897"/>
      <c r="AG394" s="897"/>
      <c r="AH394" s="897"/>
      <c r="AI394" s="897"/>
      <c r="AJ394" s="897"/>
      <c r="AK394" s="897"/>
      <c r="AL394" s="897"/>
      <c r="AM394" s="897"/>
    </row>
    <row r="395" spans="1:39" hidden="1">
      <c r="A395" s="871"/>
      <c r="B395" s="912"/>
      <c r="C395" s="910"/>
      <c r="D395" s="404" t="s">
        <v>54</v>
      </c>
      <c r="E395" s="899"/>
      <c r="F395" s="892"/>
      <c r="G395" s="892"/>
      <c r="H395" s="892"/>
      <c r="I395" s="892"/>
      <c r="J395" s="892"/>
      <c r="K395" s="892"/>
      <c r="L395" s="898"/>
      <c r="M395" s="898"/>
      <c r="N395" s="898"/>
      <c r="O395" s="898"/>
      <c r="P395" s="898"/>
      <c r="Q395" s="898"/>
      <c r="R395" s="898"/>
      <c r="S395" s="898"/>
      <c r="T395" s="898"/>
      <c r="U395" s="898"/>
      <c r="V395" s="895"/>
      <c r="W395" s="898"/>
      <c r="X395" s="898"/>
      <c r="Y395" s="898"/>
      <c r="Z395" s="898"/>
      <c r="AA395" s="898"/>
      <c r="AB395" s="898"/>
      <c r="AC395" s="898"/>
      <c r="AD395" s="898"/>
      <c r="AE395" s="898"/>
      <c r="AF395" s="898"/>
      <c r="AG395" s="898"/>
      <c r="AH395" s="898"/>
      <c r="AI395" s="898"/>
      <c r="AJ395" s="898"/>
      <c r="AK395" s="898"/>
      <c r="AL395" s="898"/>
      <c r="AM395" s="898"/>
    </row>
    <row r="396" spans="1:39" hidden="1">
      <c r="A396" s="871"/>
      <c r="B396" s="911" t="s">
        <v>67</v>
      </c>
      <c r="C396" s="864" t="s">
        <v>50</v>
      </c>
      <c r="D396" s="403" t="s">
        <v>21</v>
      </c>
      <c r="E396" s="899"/>
      <c r="F396" s="892"/>
      <c r="G396" s="892"/>
      <c r="H396" s="892"/>
      <c r="I396" s="892"/>
      <c r="J396" s="892"/>
      <c r="K396" s="892"/>
      <c r="L396" s="892"/>
      <c r="M396" s="896">
        <v>0.96</v>
      </c>
      <c r="N396" s="896">
        <v>0.89</v>
      </c>
      <c r="O396" s="896">
        <v>0.87</v>
      </c>
      <c r="P396" s="896">
        <v>0.86</v>
      </c>
      <c r="Q396" s="896">
        <v>0.84</v>
      </c>
      <c r="R396" s="896">
        <v>0.82</v>
      </c>
      <c r="S396" s="896">
        <v>0.82</v>
      </c>
      <c r="T396" s="896">
        <v>0.81</v>
      </c>
      <c r="U396" s="896">
        <v>0.8</v>
      </c>
      <c r="V396" s="893">
        <v>0.79</v>
      </c>
      <c r="W396" s="896" t="str">
        <f>IF(F324=F396,"〇","✕")</f>
        <v>〇</v>
      </c>
      <c r="X396" s="896" t="str">
        <f t="shared" ref="X396" si="1522">IF(G324=G396,"〇","✕")</f>
        <v>〇</v>
      </c>
      <c r="Y396" s="896" t="str">
        <f t="shared" ref="Y396" si="1523">IF(H324=H396,"〇","✕")</f>
        <v>〇</v>
      </c>
      <c r="Z396" s="896" t="str">
        <f t="shared" ref="Z396" si="1524">IF(I324=I396,"〇","✕")</f>
        <v>〇</v>
      </c>
      <c r="AA396" s="896" t="str">
        <f t="shared" ref="AA396" si="1525">IF(J324=J396,"〇","✕")</f>
        <v>〇</v>
      </c>
      <c r="AB396" s="896" t="str">
        <f t="shared" ref="AB396" si="1526">IF(K324=K396,"〇","✕")</f>
        <v>〇</v>
      </c>
      <c r="AC396" s="896" t="str">
        <f t="shared" ref="AC396" si="1527">IF(L324=L396,"〇","✕")</f>
        <v>〇</v>
      </c>
      <c r="AD396" s="896" t="str">
        <f t="shared" ref="AD396" si="1528">IF(M324=M396,"〇","✕")</f>
        <v>〇</v>
      </c>
      <c r="AE396" s="896" t="str">
        <f t="shared" ref="AE396" si="1529">IF(N324=N396,"〇","✕")</f>
        <v>✕</v>
      </c>
      <c r="AF396" s="896" t="str">
        <f t="shared" ref="AF396" si="1530">IF(O324=O396,"〇","✕")</f>
        <v>〇</v>
      </c>
      <c r="AG396" s="896" t="str">
        <f t="shared" ref="AG396" si="1531">IF(P324=P396,"〇","✕")</f>
        <v>✕</v>
      </c>
      <c r="AH396" s="896" t="str">
        <f t="shared" ref="AH396" si="1532">IF(Q324=Q396,"〇","✕")</f>
        <v>✕</v>
      </c>
      <c r="AI396" s="896" t="str">
        <f t="shared" ref="AI396" si="1533">IF(R324=R396,"〇","✕")</f>
        <v>✕</v>
      </c>
      <c r="AJ396" s="896" t="str">
        <f t="shared" ref="AJ396" si="1534">IF(S324=S396,"〇","✕")</f>
        <v>✕</v>
      </c>
      <c r="AK396" s="896" t="str">
        <f t="shared" ref="AK396" si="1535">IF(T324=T396,"〇","✕")</f>
        <v>✕</v>
      </c>
      <c r="AL396" s="896" t="str">
        <f t="shared" ref="AL396" si="1536">IF(U324=U396,"〇","✕")</f>
        <v>✕</v>
      </c>
      <c r="AM396" s="896" t="str">
        <f t="shared" ref="AM396" si="1537">IF(V324=V396,"〇","✕")</f>
        <v>✕</v>
      </c>
    </row>
    <row r="397" spans="1:39" hidden="1">
      <c r="A397" s="871"/>
      <c r="B397" s="912"/>
      <c r="C397" s="865"/>
      <c r="D397" s="405" t="s">
        <v>22</v>
      </c>
      <c r="E397" s="899"/>
      <c r="F397" s="892"/>
      <c r="G397" s="892"/>
      <c r="H397" s="892"/>
      <c r="I397" s="892"/>
      <c r="J397" s="892"/>
      <c r="K397" s="892"/>
      <c r="L397" s="892"/>
      <c r="M397" s="897"/>
      <c r="N397" s="897"/>
      <c r="O397" s="897"/>
      <c r="P397" s="897"/>
      <c r="Q397" s="897"/>
      <c r="R397" s="897"/>
      <c r="S397" s="897"/>
      <c r="T397" s="897"/>
      <c r="U397" s="897"/>
      <c r="V397" s="894"/>
      <c r="W397" s="897"/>
      <c r="X397" s="897"/>
      <c r="Y397" s="897"/>
      <c r="Z397" s="897"/>
      <c r="AA397" s="897"/>
      <c r="AB397" s="897"/>
      <c r="AC397" s="897"/>
      <c r="AD397" s="897"/>
      <c r="AE397" s="897"/>
      <c r="AF397" s="897"/>
      <c r="AG397" s="897"/>
      <c r="AH397" s="897"/>
      <c r="AI397" s="897"/>
      <c r="AJ397" s="897"/>
      <c r="AK397" s="897"/>
      <c r="AL397" s="897"/>
      <c r="AM397" s="897"/>
    </row>
    <row r="398" spans="1:39" hidden="1">
      <c r="A398" s="871"/>
      <c r="B398" s="912"/>
      <c r="C398" s="909" t="s">
        <v>52</v>
      </c>
      <c r="D398" s="405" t="s">
        <v>53</v>
      </c>
      <c r="E398" s="899"/>
      <c r="F398" s="892"/>
      <c r="G398" s="892"/>
      <c r="H398" s="892"/>
      <c r="I398" s="892"/>
      <c r="J398" s="892"/>
      <c r="K398" s="892"/>
      <c r="L398" s="892"/>
      <c r="M398" s="897"/>
      <c r="N398" s="897"/>
      <c r="O398" s="897"/>
      <c r="P398" s="897"/>
      <c r="Q398" s="897"/>
      <c r="R398" s="897"/>
      <c r="S398" s="897"/>
      <c r="T398" s="897"/>
      <c r="U398" s="897"/>
      <c r="V398" s="894"/>
      <c r="W398" s="897"/>
      <c r="X398" s="897"/>
      <c r="Y398" s="897"/>
      <c r="Z398" s="897"/>
      <c r="AA398" s="897"/>
      <c r="AB398" s="897"/>
      <c r="AC398" s="897"/>
      <c r="AD398" s="897"/>
      <c r="AE398" s="897"/>
      <c r="AF398" s="897"/>
      <c r="AG398" s="897"/>
      <c r="AH398" s="897"/>
      <c r="AI398" s="897"/>
      <c r="AJ398" s="897"/>
      <c r="AK398" s="897"/>
      <c r="AL398" s="897"/>
      <c r="AM398" s="897"/>
    </row>
    <row r="399" spans="1:39" hidden="1">
      <c r="A399" s="871"/>
      <c r="B399" s="912"/>
      <c r="C399" s="910"/>
      <c r="D399" s="404" t="s">
        <v>54</v>
      </c>
      <c r="E399" s="899"/>
      <c r="F399" s="892"/>
      <c r="G399" s="892"/>
      <c r="H399" s="892"/>
      <c r="I399" s="892"/>
      <c r="J399" s="892"/>
      <c r="K399" s="892"/>
      <c r="L399" s="892"/>
      <c r="M399" s="898"/>
      <c r="N399" s="898"/>
      <c r="O399" s="898"/>
      <c r="P399" s="898"/>
      <c r="Q399" s="898"/>
      <c r="R399" s="898"/>
      <c r="S399" s="898"/>
      <c r="T399" s="898"/>
      <c r="U399" s="898"/>
      <c r="V399" s="895"/>
      <c r="W399" s="898"/>
      <c r="X399" s="898"/>
      <c r="Y399" s="898"/>
      <c r="Z399" s="898"/>
      <c r="AA399" s="898"/>
      <c r="AB399" s="898"/>
      <c r="AC399" s="898"/>
      <c r="AD399" s="898"/>
      <c r="AE399" s="898"/>
      <c r="AF399" s="898"/>
      <c r="AG399" s="898"/>
      <c r="AH399" s="898"/>
      <c r="AI399" s="898"/>
      <c r="AJ399" s="898"/>
      <c r="AK399" s="898"/>
      <c r="AL399" s="898"/>
      <c r="AM399" s="898"/>
    </row>
    <row r="400" spans="1:39" hidden="1">
      <c r="A400" s="871"/>
      <c r="B400" s="911" t="s">
        <v>69</v>
      </c>
      <c r="C400" s="864" t="s">
        <v>50</v>
      </c>
      <c r="D400" s="403" t="s">
        <v>21</v>
      </c>
      <c r="E400" s="899"/>
      <c r="F400" s="892"/>
      <c r="G400" s="892"/>
      <c r="H400" s="892"/>
      <c r="I400" s="892"/>
      <c r="J400" s="892"/>
      <c r="K400" s="892"/>
      <c r="L400" s="892"/>
      <c r="M400" s="892"/>
      <c r="N400" s="896">
        <v>0.93</v>
      </c>
      <c r="O400" s="896">
        <v>0.91</v>
      </c>
      <c r="P400" s="896">
        <v>0.89</v>
      </c>
      <c r="Q400" s="896">
        <v>0.88</v>
      </c>
      <c r="R400" s="896">
        <v>0.86</v>
      </c>
      <c r="S400" s="896">
        <v>0.85</v>
      </c>
      <c r="T400" s="896">
        <v>0.84</v>
      </c>
      <c r="U400" s="896">
        <v>0.83</v>
      </c>
      <c r="V400" s="893">
        <v>0.82</v>
      </c>
      <c r="W400" s="896" t="str">
        <f>IF(F328=F400,"〇","✕")</f>
        <v>〇</v>
      </c>
      <c r="X400" s="896" t="str">
        <f t="shared" ref="X400" si="1538">IF(G328=G400,"〇","✕")</f>
        <v>〇</v>
      </c>
      <c r="Y400" s="896" t="str">
        <f t="shared" ref="Y400" si="1539">IF(H328=H400,"〇","✕")</f>
        <v>〇</v>
      </c>
      <c r="Z400" s="896" t="str">
        <f t="shared" ref="Z400" si="1540">IF(I328=I400,"〇","✕")</f>
        <v>〇</v>
      </c>
      <c r="AA400" s="896" t="str">
        <f t="shared" ref="AA400" si="1541">IF(J328=J400,"〇","✕")</f>
        <v>〇</v>
      </c>
      <c r="AB400" s="896" t="str">
        <f t="shared" ref="AB400" si="1542">IF(K328=K400,"〇","✕")</f>
        <v>〇</v>
      </c>
      <c r="AC400" s="896" t="str">
        <f t="shared" ref="AC400" si="1543">IF(L328=L400,"〇","✕")</f>
        <v>〇</v>
      </c>
      <c r="AD400" s="896" t="str">
        <f t="shared" ref="AD400" si="1544">IF(M328=M400,"〇","✕")</f>
        <v>〇</v>
      </c>
      <c r="AE400" s="896" t="str">
        <f t="shared" ref="AE400" si="1545">IF(N328=N400,"〇","✕")</f>
        <v>✕</v>
      </c>
      <c r="AF400" s="896" t="str">
        <f t="shared" ref="AF400" si="1546">IF(O328=O400,"〇","✕")</f>
        <v>✕</v>
      </c>
      <c r="AG400" s="896" t="str">
        <f t="shared" ref="AG400" si="1547">IF(P328=P400,"〇","✕")</f>
        <v>✕</v>
      </c>
      <c r="AH400" s="896" t="str">
        <f t="shared" ref="AH400" si="1548">IF(Q328=Q400,"〇","✕")</f>
        <v>✕</v>
      </c>
      <c r="AI400" s="896" t="str">
        <f t="shared" ref="AI400" si="1549">IF(R328=R400,"〇","✕")</f>
        <v>✕</v>
      </c>
      <c r="AJ400" s="896" t="str">
        <f t="shared" ref="AJ400" si="1550">IF(S328=S400,"〇","✕")</f>
        <v>✕</v>
      </c>
      <c r="AK400" s="896" t="str">
        <f t="shared" ref="AK400" si="1551">IF(T328=T400,"〇","✕")</f>
        <v>✕</v>
      </c>
      <c r="AL400" s="896" t="str">
        <f t="shared" ref="AL400" si="1552">IF(U328=U400,"〇","✕")</f>
        <v>✕</v>
      </c>
      <c r="AM400" s="896" t="str">
        <f t="shared" ref="AM400" si="1553">IF(V328=V400,"〇","✕")</f>
        <v>〇</v>
      </c>
    </row>
    <row r="401" spans="1:39" hidden="1">
      <c r="A401" s="871"/>
      <c r="B401" s="912"/>
      <c r="C401" s="865"/>
      <c r="D401" s="405" t="s">
        <v>22</v>
      </c>
      <c r="E401" s="899"/>
      <c r="F401" s="892"/>
      <c r="G401" s="892"/>
      <c r="H401" s="892"/>
      <c r="I401" s="892"/>
      <c r="J401" s="892"/>
      <c r="K401" s="892"/>
      <c r="L401" s="892"/>
      <c r="M401" s="892"/>
      <c r="N401" s="897"/>
      <c r="O401" s="897"/>
      <c r="P401" s="897"/>
      <c r="Q401" s="897"/>
      <c r="R401" s="897"/>
      <c r="S401" s="897"/>
      <c r="T401" s="897"/>
      <c r="U401" s="897"/>
      <c r="V401" s="894"/>
      <c r="W401" s="897"/>
      <c r="X401" s="897"/>
      <c r="Y401" s="897"/>
      <c r="Z401" s="897"/>
      <c r="AA401" s="897"/>
      <c r="AB401" s="897"/>
      <c r="AC401" s="897"/>
      <c r="AD401" s="897"/>
      <c r="AE401" s="897"/>
      <c r="AF401" s="897"/>
      <c r="AG401" s="897"/>
      <c r="AH401" s="897"/>
      <c r="AI401" s="897"/>
      <c r="AJ401" s="897"/>
      <c r="AK401" s="897"/>
      <c r="AL401" s="897"/>
      <c r="AM401" s="897"/>
    </row>
    <row r="402" spans="1:39" hidden="1">
      <c r="A402" s="871"/>
      <c r="B402" s="912"/>
      <c r="C402" s="909" t="s">
        <v>52</v>
      </c>
      <c r="D402" s="405" t="s">
        <v>53</v>
      </c>
      <c r="E402" s="899"/>
      <c r="F402" s="892"/>
      <c r="G402" s="892"/>
      <c r="H402" s="892"/>
      <c r="I402" s="892"/>
      <c r="J402" s="892"/>
      <c r="K402" s="892"/>
      <c r="L402" s="892"/>
      <c r="M402" s="892"/>
      <c r="N402" s="897"/>
      <c r="O402" s="897"/>
      <c r="P402" s="897"/>
      <c r="Q402" s="897"/>
      <c r="R402" s="897"/>
      <c r="S402" s="897"/>
      <c r="T402" s="897"/>
      <c r="U402" s="897"/>
      <c r="V402" s="894"/>
      <c r="W402" s="897"/>
      <c r="X402" s="897"/>
      <c r="Y402" s="897"/>
      <c r="Z402" s="897"/>
      <c r="AA402" s="897"/>
      <c r="AB402" s="897"/>
      <c r="AC402" s="897"/>
      <c r="AD402" s="897"/>
      <c r="AE402" s="897"/>
      <c r="AF402" s="897"/>
      <c r="AG402" s="897"/>
      <c r="AH402" s="897"/>
      <c r="AI402" s="897"/>
      <c r="AJ402" s="897"/>
      <c r="AK402" s="897"/>
      <c r="AL402" s="897"/>
      <c r="AM402" s="897"/>
    </row>
    <row r="403" spans="1:39" hidden="1">
      <c r="A403" s="871"/>
      <c r="B403" s="912"/>
      <c r="C403" s="910"/>
      <c r="D403" s="404" t="s">
        <v>54</v>
      </c>
      <c r="E403" s="899"/>
      <c r="F403" s="892"/>
      <c r="G403" s="892"/>
      <c r="H403" s="892"/>
      <c r="I403" s="892"/>
      <c r="J403" s="892"/>
      <c r="K403" s="892"/>
      <c r="L403" s="892"/>
      <c r="M403" s="892"/>
      <c r="N403" s="898"/>
      <c r="O403" s="898"/>
      <c r="P403" s="898"/>
      <c r="Q403" s="898"/>
      <c r="R403" s="898"/>
      <c r="S403" s="898"/>
      <c r="T403" s="898"/>
      <c r="U403" s="898"/>
      <c r="V403" s="895"/>
      <c r="W403" s="898"/>
      <c r="X403" s="898"/>
      <c r="Y403" s="898"/>
      <c r="Z403" s="898"/>
      <c r="AA403" s="898"/>
      <c r="AB403" s="898"/>
      <c r="AC403" s="898"/>
      <c r="AD403" s="898"/>
      <c r="AE403" s="898"/>
      <c r="AF403" s="898"/>
      <c r="AG403" s="898"/>
      <c r="AH403" s="898"/>
      <c r="AI403" s="898"/>
      <c r="AJ403" s="898"/>
      <c r="AK403" s="898"/>
      <c r="AL403" s="898"/>
      <c r="AM403" s="898"/>
    </row>
    <row r="404" spans="1:39" hidden="1">
      <c r="A404" s="871"/>
      <c r="B404" s="911" t="s">
        <v>71</v>
      </c>
      <c r="C404" s="864" t="s">
        <v>50</v>
      </c>
      <c r="D404" s="403" t="s">
        <v>21</v>
      </c>
      <c r="E404" s="899"/>
      <c r="F404" s="892"/>
      <c r="G404" s="892"/>
      <c r="H404" s="892"/>
      <c r="I404" s="892"/>
      <c r="J404" s="892"/>
      <c r="K404" s="892"/>
      <c r="L404" s="892"/>
      <c r="M404" s="892"/>
      <c r="N404" s="892"/>
      <c r="O404" s="896">
        <v>0.98</v>
      </c>
      <c r="P404" s="896">
        <v>0.96</v>
      </c>
      <c r="Q404" s="896">
        <v>0.94</v>
      </c>
      <c r="R404" s="896">
        <v>0.92</v>
      </c>
      <c r="S404" s="896">
        <v>0.91</v>
      </c>
      <c r="T404" s="896">
        <v>0.9</v>
      </c>
      <c r="U404" s="896">
        <v>0.89</v>
      </c>
      <c r="V404" s="893">
        <v>0.89</v>
      </c>
      <c r="W404" s="896" t="str">
        <f>IF(F332=F404,"〇","✕")</f>
        <v>〇</v>
      </c>
      <c r="X404" s="896" t="str">
        <f t="shared" ref="X404" si="1554">IF(G332=G404,"〇","✕")</f>
        <v>〇</v>
      </c>
      <c r="Y404" s="896" t="str">
        <f t="shared" ref="Y404" si="1555">IF(H332=H404,"〇","✕")</f>
        <v>〇</v>
      </c>
      <c r="Z404" s="896" t="str">
        <f t="shared" ref="Z404" si="1556">IF(I332=I404,"〇","✕")</f>
        <v>〇</v>
      </c>
      <c r="AA404" s="896" t="str">
        <f t="shared" ref="AA404" si="1557">IF(J332=J404,"〇","✕")</f>
        <v>〇</v>
      </c>
      <c r="AB404" s="896" t="str">
        <f t="shared" ref="AB404" si="1558">IF(K332=K404,"〇","✕")</f>
        <v>〇</v>
      </c>
      <c r="AC404" s="896" t="str">
        <f t="shared" ref="AC404" si="1559">IF(L332=L404,"〇","✕")</f>
        <v>〇</v>
      </c>
      <c r="AD404" s="896" t="str">
        <f t="shared" ref="AD404" si="1560">IF(M332=M404,"〇","✕")</f>
        <v>〇</v>
      </c>
      <c r="AE404" s="896" t="str">
        <f t="shared" ref="AE404" si="1561">IF(N332=N404,"〇","✕")</f>
        <v>〇</v>
      </c>
      <c r="AF404" s="896" t="str">
        <f t="shared" ref="AF404" si="1562">IF(O332=O404,"〇","✕")</f>
        <v>〇</v>
      </c>
      <c r="AG404" s="896" t="str">
        <f t="shared" ref="AG404" si="1563">IF(P332=P404,"〇","✕")</f>
        <v>〇</v>
      </c>
      <c r="AH404" s="896" t="str">
        <f t="shared" ref="AH404" si="1564">IF(Q332=Q404,"〇","✕")</f>
        <v>〇</v>
      </c>
      <c r="AI404" s="896" t="str">
        <f t="shared" ref="AI404" si="1565">IF(R332=R404,"〇","✕")</f>
        <v>〇</v>
      </c>
      <c r="AJ404" s="896" t="str">
        <f t="shared" ref="AJ404" si="1566">IF(S332=S404,"〇","✕")</f>
        <v>〇</v>
      </c>
      <c r="AK404" s="896" t="str">
        <f t="shared" ref="AK404" si="1567">IF(T332=T404,"〇","✕")</f>
        <v>〇</v>
      </c>
      <c r="AL404" s="896" t="str">
        <f t="shared" ref="AL404" si="1568">IF(U332=U404,"〇","✕")</f>
        <v>〇</v>
      </c>
      <c r="AM404" s="896" t="str">
        <f t="shared" ref="AM404" si="1569">IF(V332=V404,"〇","✕")</f>
        <v>〇</v>
      </c>
    </row>
    <row r="405" spans="1:39" hidden="1">
      <c r="A405" s="871"/>
      <c r="B405" s="912"/>
      <c r="C405" s="865"/>
      <c r="D405" s="405" t="s">
        <v>22</v>
      </c>
      <c r="E405" s="899"/>
      <c r="F405" s="892"/>
      <c r="G405" s="892"/>
      <c r="H405" s="892"/>
      <c r="I405" s="892"/>
      <c r="J405" s="892"/>
      <c r="K405" s="892"/>
      <c r="L405" s="892"/>
      <c r="M405" s="892"/>
      <c r="N405" s="892"/>
      <c r="O405" s="897"/>
      <c r="P405" s="897"/>
      <c r="Q405" s="897"/>
      <c r="R405" s="897"/>
      <c r="S405" s="897"/>
      <c r="T405" s="897"/>
      <c r="U405" s="897"/>
      <c r="V405" s="894"/>
      <c r="W405" s="897"/>
      <c r="X405" s="897"/>
      <c r="Y405" s="897"/>
      <c r="Z405" s="897"/>
      <c r="AA405" s="897"/>
      <c r="AB405" s="897"/>
      <c r="AC405" s="897"/>
      <c r="AD405" s="897"/>
      <c r="AE405" s="897"/>
      <c r="AF405" s="897"/>
      <c r="AG405" s="897"/>
      <c r="AH405" s="897"/>
      <c r="AI405" s="897"/>
      <c r="AJ405" s="897"/>
      <c r="AK405" s="897"/>
      <c r="AL405" s="897"/>
      <c r="AM405" s="897"/>
    </row>
    <row r="406" spans="1:39" hidden="1">
      <c r="A406" s="871"/>
      <c r="B406" s="912"/>
      <c r="C406" s="909" t="s">
        <v>52</v>
      </c>
      <c r="D406" s="405" t="s">
        <v>53</v>
      </c>
      <c r="E406" s="899"/>
      <c r="F406" s="892"/>
      <c r="G406" s="892"/>
      <c r="H406" s="892"/>
      <c r="I406" s="892"/>
      <c r="J406" s="892"/>
      <c r="K406" s="892"/>
      <c r="L406" s="892"/>
      <c r="M406" s="892"/>
      <c r="N406" s="892"/>
      <c r="O406" s="897"/>
      <c r="P406" s="897"/>
      <c r="Q406" s="897"/>
      <c r="R406" s="897"/>
      <c r="S406" s="897"/>
      <c r="T406" s="897"/>
      <c r="U406" s="897"/>
      <c r="V406" s="894"/>
      <c r="W406" s="897"/>
      <c r="X406" s="897"/>
      <c r="Y406" s="897"/>
      <c r="Z406" s="897"/>
      <c r="AA406" s="897"/>
      <c r="AB406" s="897"/>
      <c r="AC406" s="897"/>
      <c r="AD406" s="897"/>
      <c r="AE406" s="897"/>
      <c r="AF406" s="897"/>
      <c r="AG406" s="897"/>
      <c r="AH406" s="897"/>
      <c r="AI406" s="897"/>
      <c r="AJ406" s="897"/>
      <c r="AK406" s="897"/>
      <c r="AL406" s="897"/>
      <c r="AM406" s="897"/>
    </row>
    <row r="407" spans="1:39" hidden="1">
      <c r="A407" s="871"/>
      <c r="B407" s="912"/>
      <c r="C407" s="910"/>
      <c r="D407" s="404" t="s">
        <v>54</v>
      </c>
      <c r="E407" s="899"/>
      <c r="F407" s="892"/>
      <c r="G407" s="892"/>
      <c r="H407" s="892"/>
      <c r="I407" s="892"/>
      <c r="J407" s="892"/>
      <c r="K407" s="892"/>
      <c r="L407" s="892"/>
      <c r="M407" s="892"/>
      <c r="N407" s="892"/>
      <c r="O407" s="898"/>
      <c r="P407" s="898"/>
      <c r="Q407" s="898"/>
      <c r="R407" s="898"/>
      <c r="S407" s="898"/>
      <c r="T407" s="898"/>
      <c r="U407" s="898"/>
      <c r="V407" s="895"/>
      <c r="W407" s="898"/>
      <c r="X407" s="898"/>
      <c r="Y407" s="898"/>
      <c r="Z407" s="898"/>
      <c r="AA407" s="898"/>
      <c r="AB407" s="898"/>
      <c r="AC407" s="898"/>
      <c r="AD407" s="898"/>
      <c r="AE407" s="898"/>
      <c r="AF407" s="898"/>
      <c r="AG407" s="898"/>
      <c r="AH407" s="898"/>
      <c r="AI407" s="898"/>
      <c r="AJ407" s="898"/>
      <c r="AK407" s="898"/>
      <c r="AL407" s="898"/>
      <c r="AM407" s="898"/>
    </row>
    <row r="408" spans="1:39" hidden="1">
      <c r="A408" s="871"/>
      <c r="B408" s="911" t="s">
        <v>73</v>
      </c>
      <c r="C408" s="864" t="s">
        <v>50</v>
      </c>
      <c r="D408" s="403" t="s">
        <v>21</v>
      </c>
      <c r="E408" s="899"/>
      <c r="F408" s="892"/>
      <c r="G408" s="892"/>
      <c r="H408" s="892"/>
      <c r="I408" s="892"/>
      <c r="J408" s="892"/>
      <c r="K408" s="892"/>
      <c r="L408" s="892"/>
      <c r="M408" s="892"/>
      <c r="N408" s="892"/>
      <c r="O408" s="892"/>
      <c r="P408" s="896">
        <v>0.98</v>
      </c>
      <c r="Q408" s="896">
        <v>0.96</v>
      </c>
      <c r="R408" s="896">
        <v>0.94</v>
      </c>
      <c r="S408" s="896">
        <v>0.93</v>
      </c>
      <c r="T408" s="896">
        <v>0.92</v>
      </c>
      <c r="U408" s="896">
        <v>0.91</v>
      </c>
      <c r="V408" s="893">
        <v>0.9</v>
      </c>
      <c r="W408" s="896" t="str">
        <f>IF(F336=F408,"〇","✕")</f>
        <v>〇</v>
      </c>
      <c r="X408" s="896" t="str">
        <f t="shared" ref="X408" si="1570">IF(G336=G408,"〇","✕")</f>
        <v>〇</v>
      </c>
      <c r="Y408" s="896" t="str">
        <f t="shared" ref="Y408" si="1571">IF(H336=H408,"〇","✕")</f>
        <v>〇</v>
      </c>
      <c r="Z408" s="896" t="str">
        <f t="shared" ref="Z408" si="1572">IF(I336=I408,"〇","✕")</f>
        <v>〇</v>
      </c>
      <c r="AA408" s="896" t="str">
        <f t="shared" ref="AA408" si="1573">IF(J336=J408,"〇","✕")</f>
        <v>〇</v>
      </c>
      <c r="AB408" s="896" t="str">
        <f t="shared" ref="AB408" si="1574">IF(K336=K408,"〇","✕")</f>
        <v>〇</v>
      </c>
      <c r="AC408" s="896" t="str">
        <f t="shared" ref="AC408" si="1575">IF(L336=L408,"〇","✕")</f>
        <v>〇</v>
      </c>
      <c r="AD408" s="896" t="str">
        <f t="shared" ref="AD408" si="1576">IF(M336=M408,"〇","✕")</f>
        <v>〇</v>
      </c>
      <c r="AE408" s="896" t="str">
        <f t="shared" ref="AE408" si="1577">IF(N336=N408,"〇","✕")</f>
        <v>〇</v>
      </c>
      <c r="AF408" s="896" t="str">
        <f t="shared" ref="AF408" si="1578">IF(O336=O408,"〇","✕")</f>
        <v>〇</v>
      </c>
      <c r="AG408" s="896" t="str">
        <f t="shared" ref="AG408" si="1579">IF(P336=P408,"〇","✕")</f>
        <v>〇</v>
      </c>
      <c r="AH408" s="896" t="str">
        <f t="shared" ref="AH408" si="1580">IF(Q336=Q408,"〇","✕")</f>
        <v>〇</v>
      </c>
      <c r="AI408" s="896" t="str">
        <f t="shared" ref="AI408" si="1581">IF(R336=R408,"〇","✕")</f>
        <v>〇</v>
      </c>
      <c r="AJ408" s="896" t="str">
        <f t="shared" ref="AJ408" si="1582">IF(S336=S408,"〇","✕")</f>
        <v>〇</v>
      </c>
      <c r="AK408" s="896" t="str">
        <f t="shared" ref="AK408" si="1583">IF(T336=T408,"〇","✕")</f>
        <v>〇</v>
      </c>
      <c r="AL408" s="896" t="str">
        <f t="shared" ref="AL408" si="1584">IF(U336=U408,"〇","✕")</f>
        <v>〇</v>
      </c>
      <c r="AM408" s="896" t="str">
        <f t="shared" ref="AM408" si="1585">IF(V336=V408,"〇","✕")</f>
        <v>〇</v>
      </c>
    </row>
    <row r="409" spans="1:39" hidden="1">
      <c r="A409" s="871"/>
      <c r="B409" s="912"/>
      <c r="C409" s="865"/>
      <c r="D409" s="405" t="s">
        <v>22</v>
      </c>
      <c r="E409" s="899"/>
      <c r="F409" s="892"/>
      <c r="G409" s="892"/>
      <c r="H409" s="892"/>
      <c r="I409" s="892"/>
      <c r="J409" s="892"/>
      <c r="K409" s="892"/>
      <c r="L409" s="892"/>
      <c r="M409" s="892"/>
      <c r="N409" s="892"/>
      <c r="O409" s="892"/>
      <c r="P409" s="897"/>
      <c r="Q409" s="897"/>
      <c r="R409" s="897"/>
      <c r="S409" s="897"/>
      <c r="T409" s="897"/>
      <c r="U409" s="897"/>
      <c r="V409" s="894"/>
      <c r="W409" s="897"/>
      <c r="X409" s="897"/>
      <c r="Y409" s="897"/>
      <c r="Z409" s="897"/>
      <c r="AA409" s="897"/>
      <c r="AB409" s="897"/>
      <c r="AC409" s="897"/>
      <c r="AD409" s="897"/>
      <c r="AE409" s="897"/>
      <c r="AF409" s="897"/>
      <c r="AG409" s="897"/>
      <c r="AH409" s="897"/>
      <c r="AI409" s="897"/>
      <c r="AJ409" s="897"/>
      <c r="AK409" s="897"/>
      <c r="AL409" s="897"/>
      <c r="AM409" s="897"/>
    </row>
    <row r="410" spans="1:39" hidden="1">
      <c r="A410" s="871"/>
      <c r="B410" s="912"/>
      <c r="C410" s="909" t="s">
        <v>52</v>
      </c>
      <c r="D410" s="405" t="s">
        <v>53</v>
      </c>
      <c r="E410" s="899"/>
      <c r="F410" s="892"/>
      <c r="G410" s="892"/>
      <c r="H410" s="892"/>
      <c r="I410" s="892"/>
      <c r="J410" s="892"/>
      <c r="K410" s="892"/>
      <c r="L410" s="892"/>
      <c r="M410" s="892"/>
      <c r="N410" s="892"/>
      <c r="O410" s="892"/>
      <c r="P410" s="897"/>
      <c r="Q410" s="897"/>
      <c r="R410" s="897"/>
      <c r="S410" s="897"/>
      <c r="T410" s="897"/>
      <c r="U410" s="897"/>
      <c r="V410" s="894"/>
      <c r="W410" s="897"/>
      <c r="X410" s="897"/>
      <c r="Y410" s="897"/>
      <c r="Z410" s="897"/>
      <c r="AA410" s="897"/>
      <c r="AB410" s="897"/>
      <c r="AC410" s="897"/>
      <c r="AD410" s="897"/>
      <c r="AE410" s="897"/>
      <c r="AF410" s="897"/>
      <c r="AG410" s="897"/>
      <c r="AH410" s="897"/>
      <c r="AI410" s="897"/>
      <c r="AJ410" s="897"/>
      <c r="AK410" s="897"/>
      <c r="AL410" s="897"/>
      <c r="AM410" s="897"/>
    </row>
    <row r="411" spans="1:39" hidden="1">
      <c r="A411" s="871"/>
      <c r="B411" s="912"/>
      <c r="C411" s="910"/>
      <c r="D411" s="404" t="s">
        <v>54</v>
      </c>
      <c r="E411" s="899"/>
      <c r="F411" s="892"/>
      <c r="G411" s="892"/>
      <c r="H411" s="892"/>
      <c r="I411" s="892"/>
      <c r="J411" s="892"/>
      <c r="K411" s="892"/>
      <c r="L411" s="892"/>
      <c r="M411" s="892"/>
      <c r="N411" s="892"/>
      <c r="O411" s="892"/>
      <c r="P411" s="898"/>
      <c r="Q411" s="898"/>
      <c r="R411" s="898"/>
      <c r="S411" s="898"/>
      <c r="T411" s="898"/>
      <c r="U411" s="898"/>
      <c r="V411" s="895"/>
      <c r="W411" s="898"/>
      <c r="X411" s="898"/>
      <c r="Y411" s="898"/>
      <c r="Z411" s="898"/>
      <c r="AA411" s="898"/>
      <c r="AB411" s="898"/>
      <c r="AC411" s="898"/>
      <c r="AD411" s="898"/>
      <c r="AE411" s="898"/>
      <c r="AF411" s="898"/>
      <c r="AG411" s="898"/>
      <c r="AH411" s="898"/>
      <c r="AI411" s="898"/>
      <c r="AJ411" s="898"/>
      <c r="AK411" s="898"/>
      <c r="AL411" s="898"/>
      <c r="AM411" s="898"/>
    </row>
    <row r="412" spans="1:39" hidden="1">
      <c r="A412" s="871"/>
      <c r="B412" s="913" t="s">
        <v>75</v>
      </c>
      <c r="C412" s="864" t="s">
        <v>50</v>
      </c>
      <c r="D412" s="403" t="s">
        <v>21</v>
      </c>
      <c r="E412" s="899"/>
      <c r="F412" s="892"/>
      <c r="G412" s="892"/>
      <c r="H412" s="892"/>
      <c r="I412" s="892"/>
      <c r="J412" s="892"/>
      <c r="K412" s="892"/>
      <c r="L412" s="892"/>
      <c r="M412" s="892"/>
      <c r="N412" s="892"/>
      <c r="O412" s="892"/>
      <c r="P412" s="892"/>
      <c r="Q412" s="896">
        <v>0.98</v>
      </c>
      <c r="R412" s="896">
        <v>0.96</v>
      </c>
      <c r="S412" s="896">
        <v>0.95</v>
      </c>
      <c r="T412" s="896">
        <v>0.94</v>
      </c>
      <c r="U412" s="896">
        <v>0.93</v>
      </c>
      <c r="V412" s="893">
        <v>0.92</v>
      </c>
      <c r="W412" s="896" t="str">
        <f>IF(F340=F412,"〇","✕")</f>
        <v>〇</v>
      </c>
      <c r="X412" s="896" t="str">
        <f t="shared" ref="X412" si="1586">IF(G340=G412,"〇","✕")</f>
        <v>〇</v>
      </c>
      <c r="Y412" s="896" t="str">
        <f t="shared" ref="Y412" si="1587">IF(H340=H412,"〇","✕")</f>
        <v>〇</v>
      </c>
      <c r="Z412" s="896" t="str">
        <f t="shared" ref="Z412" si="1588">IF(I340=I412,"〇","✕")</f>
        <v>〇</v>
      </c>
      <c r="AA412" s="896" t="str">
        <f t="shared" ref="AA412" si="1589">IF(J340=J412,"〇","✕")</f>
        <v>〇</v>
      </c>
      <c r="AB412" s="896" t="str">
        <f t="shared" ref="AB412" si="1590">IF(K340=K412,"〇","✕")</f>
        <v>〇</v>
      </c>
      <c r="AC412" s="896" t="str">
        <f t="shared" ref="AC412" si="1591">IF(L340=L412,"〇","✕")</f>
        <v>〇</v>
      </c>
      <c r="AD412" s="896" t="str">
        <f t="shared" ref="AD412" si="1592">IF(M340=M412,"〇","✕")</f>
        <v>〇</v>
      </c>
      <c r="AE412" s="896" t="str">
        <f t="shared" ref="AE412" si="1593">IF(N340=N412,"〇","✕")</f>
        <v>〇</v>
      </c>
      <c r="AF412" s="896" t="str">
        <f t="shared" ref="AF412" si="1594">IF(O340=O412,"〇","✕")</f>
        <v>〇</v>
      </c>
      <c r="AG412" s="896" t="str">
        <f t="shared" ref="AG412" si="1595">IF(P340=P412,"〇","✕")</f>
        <v>〇</v>
      </c>
      <c r="AH412" s="896" t="str">
        <f t="shared" ref="AH412" si="1596">IF(Q340=Q412,"〇","✕")</f>
        <v>〇</v>
      </c>
      <c r="AI412" s="896" t="str">
        <f t="shared" ref="AI412" si="1597">IF(R340=R412,"〇","✕")</f>
        <v>〇</v>
      </c>
      <c r="AJ412" s="896" t="str">
        <f t="shared" ref="AJ412" si="1598">IF(S340=S412,"〇","✕")</f>
        <v>〇</v>
      </c>
      <c r="AK412" s="896" t="str">
        <f t="shared" ref="AK412" si="1599">IF(T340=T412,"〇","✕")</f>
        <v>〇</v>
      </c>
      <c r="AL412" s="896" t="str">
        <f t="shared" ref="AL412" si="1600">IF(U340=U412,"〇","✕")</f>
        <v>〇</v>
      </c>
      <c r="AM412" s="896" t="str">
        <f t="shared" ref="AM412" si="1601">IF(V340=V412,"〇","✕")</f>
        <v>〇</v>
      </c>
    </row>
    <row r="413" spans="1:39" hidden="1">
      <c r="A413" s="871"/>
      <c r="B413" s="912"/>
      <c r="C413" s="865"/>
      <c r="D413" s="405" t="s">
        <v>22</v>
      </c>
      <c r="E413" s="899"/>
      <c r="F413" s="892"/>
      <c r="G413" s="892"/>
      <c r="H413" s="892"/>
      <c r="I413" s="892"/>
      <c r="J413" s="892"/>
      <c r="K413" s="892"/>
      <c r="L413" s="892"/>
      <c r="M413" s="892"/>
      <c r="N413" s="892"/>
      <c r="O413" s="892"/>
      <c r="P413" s="892"/>
      <c r="Q413" s="897"/>
      <c r="R413" s="897"/>
      <c r="S413" s="897"/>
      <c r="T413" s="897"/>
      <c r="U413" s="897"/>
      <c r="V413" s="894"/>
      <c r="W413" s="897"/>
      <c r="X413" s="897"/>
      <c r="Y413" s="897"/>
      <c r="Z413" s="897"/>
      <c r="AA413" s="897"/>
      <c r="AB413" s="897"/>
      <c r="AC413" s="897"/>
      <c r="AD413" s="897"/>
      <c r="AE413" s="897"/>
      <c r="AF413" s="897"/>
      <c r="AG413" s="897"/>
      <c r="AH413" s="897"/>
      <c r="AI413" s="897"/>
      <c r="AJ413" s="897"/>
      <c r="AK413" s="897"/>
      <c r="AL413" s="897"/>
      <c r="AM413" s="897"/>
    </row>
    <row r="414" spans="1:39" hidden="1">
      <c r="A414" s="871"/>
      <c r="B414" s="912"/>
      <c r="C414" s="909" t="s">
        <v>52</v>
      </c>
      <c r="D414" s="405" t="s">
        <v>53</v>
      </c>
      <c r="E414" s="899"/>
      <c r="F414" s="892"/>
      <c r="G414" s="892"/>
      <c r="H414" s="892"/>
      <c r="I414" s="892"/>
      <c r="J414" s="892"/>
      <c r="K414" s="892"/>
      <c r="L414" s="892"/>
      <c r="M414" s="892"/>
      <c r="N414" s="892"/>
      <c r="O414" s="892"/>
      <c r="P414" s="892"/>
      <c r="Q414" s="897"/>
      <c r="R414" s="897"/>
      <c r="S414" s="897"/>
      <c r="T414" s="897"/>
      <c r="U414" s="897"/>
      <c r="V414" s="894"/>
      <c r="W414" s="897"/>
      <c r="X414" s="897"/>
      <c r="Y414" s="897"/>
      <c r="Z414" s="897"/>
      <c r="AA414" s="897"/>
      <c r="AB414" s="897"/>
      <c r="AC414" s="897"/>
      <c r="AD414" s="897"/>
      <c r="AE414" s="897"/>
      <c r="AF414" s="897"/>
      <c r="AG414" s="897"/>
      <c r="AH414" s="897"/>
      <c r="AI414" s="897"/>
      <c r="AJ414" s="897"/>
      <c r="AK414" s="897"/>
      <c r="AL414" s="897"/>
      <c r="AM414" s="897"/>
    </row>
    <row r="415" spans="1:39" hidden="1">
      <c r="A415" s="871"/>
      <c r="B415" s="912"/>
      <c r="C415" s="910"/>
      <c r="D415" s="404" t="s">
        <v>54</v>
      </c>
      <c r="E415" s="899"/>
      <c r="F415" s="892"/>
      <c r="G415" s="892"/>
      <c r="H415" s="892"/>
      <c r="I415" s="892"/>
      <c r="J415" s="892"/>
      <c r="K415" s="892"/>
      <c r="L415" s="892"/>
      <c r="M415" s="892"/>
      <c r="N415" s="892"/>
      <c r="O415" s="892"/>
      <c r="P415" s="892"/>
      <c r="Q415" s="898"/>
      <c r="R415" s="898"/>
      <c r="S415" s="898"/>
      <c r="T415" s="898"/>
      <c r="U415" s="898"/>
      <c r="V415" s="895"/>
      <c r="W415" s="898"/>
      <c r="X415" s="898"/>
      <c r="Y415" s="898"/>
      <c r="Z415" s="898"/>
      <c r="AA415" s="898"/>
      <c r="AB415" s="898"/>
      <c r="AC415" s="898"/>
      <c r="AD415" s="898"/>
      <c r="AE415" s="898"/>
      <c r="AF415" s="898"/>
      <c r="AG415" s="898"/>
      <c r="AH415" s="898"/>
      <c r="AI415" s="898"/>
      <c r="AJ415" s="898"/>
      <c r="AK415" s="898"/>
      <c r="AL415" s="898"/>
      <c r="AM415" s="898"/>
    </row>
    <row r="416" spans="1:39" hidden="1">
      <c r="A416" s="871"/>
      <c r="B416" s="913" t="s">
        <v>77</v>
      </c>
      <c r="C416" s="864" t="s">
        <v>50</v>
      </c>
      <c r="D416" s="403" t="s">
        <v>21</v>
      </c>
      <c r="E416" s="899"/>
      <c r="F416" s="892"/>
      <c r="G416" s="892"/>
      <c r="H416" s="892"/>
      <c r="I416" s="892"/>
      <c r="J416" s="892"/>
      <c r="K416" s="892"/>
      <c r="L416" s="892"/>
      <c r="M416" s="892"/>
      <c r="N416" s="892"/>
      <c r="O416" s="892"/>
      <c r="P416" s="892"/>
      <c r="Q416" s="892"/>
      <c r="R416" s="896">
        <v>0.98</v>
      </c>
      <c r="S416" s="896">
        <v>0.97</v>
      </c>
      <c r="T416" s="896">
        <v>0.96</v>
      </c>
      <c r="U416" s="896">
        <v>0.95</v>
      </c>
      <c r="V416" s="893">
        <v>0.94</v>
      </c>
      <c r="W416" s="896" t="str">
        <f>IF(F344=F416,"〇","✕")</f>
        <v>〇</v>
      </c>
      <c r="X416" s="896" t="str">
        <f t="shared" ref="X416" si="1602">IF(G344=G416,"〇","✕")</f>
        <v>〇</v>
      </c>
      <c r="Y416" s="896" t="str">
        <f t="shared" ref="Y416" si="1603">IF(H344=H416,"〇","✕")</f>
        <v>〇</v>
      </c>
      <c r="Z416" s="896" t="str">
        <f t="shared" ref="Z416" si="1604">IF(I344=I416,"〇","✕")</f>
        <v>〇</v>
      </c>
      <c r="AA416" s="896" t="str">
        <f t="shared" ref="AA416" si="1605">IF(J344=J416,"〇","✕")</f>
        <v>〇</v>
      </c>
      <c r="AB416" s="896" t="str">
        <f t="shared" ref="AB416" si="1606">IF(K344=K416,"〇","✕")</f>
        <v>〇</v>
      </c>
      <c r="AC416" s="896" t="str">
        <f t="shared" ref="AC416" si="1607">IF(L344=L416,"〇","✕")</f>
        <v>〇</v>
      </c>
      <c r="AD416" s="896" t="str">
        <f t="shared" ref="AD416" si="1608">IF(M344=M416,"〇","✕")</f>
        <v>〇</v>
      </c>
      <c r="AE416" s="896" t="str">
        <f t="shared" ref="AE416" si="1609">IF(N344=N416,"〇","✕")</f>
        <v>〇</v>
      </c>
      <c r="AF416" s="896" t="str">
        <f t="shared" ref="AF416" si="1610">IF(O344=O416,"〇","✕")</f>
        <v>〇</v>
      </c>
      <c r="AG416" s="896" t="str">
        <f t="shared" ref="AG416" si="1611">IF(P344=P416,"〇","✕")</f>
        <v>〇</v>
      </c>
      <c r="AH416" s="896" t="str">
        <f t="shared" ref="AH416" si="1612">IF(Q344=Q416,"〇","✕")</f>
        <v>〇</v>
      </c>
      <c r="AI416" s="896" t="str">
        <f t="shared" ref="AI416" si="1613">IF(R344=R416,"〇","✕")</f>
        <v>〇</v>
      </c>
      <c r="AJ416" s="896" t="str">
        <f t="shared" ref="AJ416" si="1614">IF(S344=S416,"〇","✕")</f>
        <v>〇</v>
      </c>
      <c r="AK416" s="896" t="str">
        <f t="shared" ref="AK416" si="1615">IF(T344=T416,"〇","✕")</f>
        <v>〇</v>
      </c>
      <c r="AL416" s="896" t="str">
        <f t="shared" ref="AL416" si="1616">IF(U344=U416,"〇","✕")</f>
        <v>〇</v>
      </c>
      <c r="AM416" s="896" t="str">
        <f t="shared" ref="AM416" si="1617">IF(V344=V416,"〇","✕")</f>
        <v>〇</v>
      </c>
    </row>
    <row r="417" spans="1:39" hidden="1">
      <c r="A417" s="871"/>
      <c r="B417" s="912"/>
      <c r="C417" s="865"/>
      <c r="D417" s="405" t="s">
        <v>22</v>
      </c>
      <c r="E417" s="899"/>
      <c r="F417" s="892"/>
      <c r="G417" s="892"/>
      <c r="H417" s="892"/>
      <c r="I417" s="892"/>
      <c r="J417" s="892"/>
      <c r="K417" s="892"/>
      <c r="L417" s="892"/>
      <c r="M417" s="892"/>
      <c r="N417" s="892"/>
      <c r="O417" s="892"/>
      <c r="P417" s="892"/>
      <c r="Q417" s="892"/>
      <c r="R417" s="897"/>
      <c r="S417" s="897"/>
      <c r="T417" s="897"/>
      <c r="U417" s="897"/>
      <c r="V417" s="894"/>
      <c r="W417" s="897"/>
      <c r="X417" s="897"/>
      <c r="Y417" s="897"/>
      <c r="Z417" s="897"/>
      <c r="AA417" s="897"/>
      <c r="AB417" s="897"/>
      <c r="AC417" s="897"/>
      <c r="AD417" s="897"/>
      <c r="AE417" s="897"/>
      <c r="AF417" s="897"/>
      <c r="AG417" s="897"/>
      <c r="AH417" s="897"/>
      <c r="AI417" s="897"/>
      <c r="AJ417" s="897"/>
      <c r="AK417" s="897"/>
      <c r="AL417" s="897"/>
      <c r="AM417" s="897"/>
    </row>
    <row r="418" spans="1:39" hidden="1">
      <c r="A418" s="871"/>
      <c r="B418" s="912"/>
      <c r="C418" s="909" t="s">
        <v>52</v>
      </c>
      <c r="D418" s="405" t="s">
        <v>53</v>
      </c>
      <c r="E418" s="899"/>
      <c r="F418" s="892"/>
      <c r="G418" s="892"/>
      <c r="H418" s="892"/>
      <c r="I418" s="892"/>
      <c r="J418" s="892"/>
      <c r="K418" s="892"/>
      <c r="L418" s="892"/>
      <c r="M418" s="892"/>
      <c r="N418" s="892"/>
      <c r="O418" s="892"/>
      <c r="P418" s="892"/>
      <c r="Q418" s="892"/>
      <c r="R418" s="897"/>
      <c r="S418" s="897"/>
      <c r="T418" s="897"/>
      <c r="U418" s="897"/>
      <c r="V418" s="894"/>
      <c r="W418" s="897"/>
      <c r="X418" s="897"/>
      <c r="Y418" s="897"/>
      <c r="Z418" s="897"/>
      <c r="AA418" s="897"/>
      <c r="AB418" s="897"/>
      <c r="AC418" s="897"/>
      <c r="AD418" s="897"/>
      <c r="AE418" s="897"/>
      <c r="AF418" s="897"/>
      <c r="AG418" s="897"/>
      <c r="AH418" s="897"/>
      <c r="AI418" s="897"/>
      <c r="AJ418" s="897"/>
      <c r="AK418" s="897"/>
      <c r="AL418" s="897"/>
      <c r="AM418" s="897"/>
    </row>
    <row r="419" spans="1:39" hidden="1">
      <c r="A419" s="871"/>
      <c r="B419" s="912"/>
      <c r="C419" s="910"/>
      <c r="D419" s="404" t="s">
        <v>54</v>
      </c>
      <c r="E419" s="899"/>
      <c r="F419" s="892"/>
      <c r="G419" s="892"/>
      <c r="H419" s="892"/>
      <c r="I419" s="892"/>
      <c r="J419" s="892"/>
      <c r="K419" s="892"/>
      <c r="L419" s="892"/>
      <c r="M419" s="892"/>
      <c r="N419" s="892"/>
      <c r="O419" s="892"/>
      <c r="P419" s="892"/>
      <c r="Q419" s="892"/>
      <c r="R419" s="898"/>
      <c r="S419" s="898"/>
      <c r="T419" s="898"/>
      <c r="U419" s="898"/>
      <c r="V419" s="895"/>
      <c r="W419" s="898"/>
      <c r="X419" s="898"/>
      <c r="Y419" s="898"/>
      <c r="Z419" s="898"/>
      <c r="AA419" s="898"/>
      <c r="AB419" s="898"/>
      <c r="AC419" s="898"/>
      <c r="AD419" s="898"/>
      <c r="AE419" s="898"/>
      <c r="AF419" s="898"/>
      <c r="AG419" s="898"/>
      <c r="AH419" s="898"/>
      <c r="AI419" s="898"/>
      <c r="AJ419" s="898"/>
      <c r="AK419" s="898"/>
      <c r="AL419" s="898"/>
      <c r="AM419" s="898"/>
    </row>
    <row r="420" spans="1:39" hidden="1">
      <c r="A420" s="871"/>
      <c r="B420" s="911" t="s">
        <v>79</v>
      </c>
      <c r="C420" s="864" t="s">
        <v>50</v>
      </c>
      <c r="D420" s="403" t="s">
        <v>21</v>
      </c>
      <c r="E420" s="899"/>
      <c r="F420" s="892"/>
      <c r="G420" s="892"/>
      <c r="H420" s="892"/>
      <c r="I420" s="892"/>
      <c r="J420" s="892"/>
      <c r="K420" s="892"/>
      <c r="L420" s="892"/>
      <c r="M420" s="892"/>
      <c r="N420" s="892"/>
      <c r="O420" s="892"/>
      <c r="P420" s="892"/>
      <c r="Q420" s="892"/>
      <c r="R420" s="892"/>
      <c r="S420" s="896">
        <v>0.99</v>
      </c>
      <c r="T420" s="896">
        <v>0.98</v>
      </c>
      <c r="U420" s="896">
        <v>0.97</v>
      </c>
      <c r="V420" s="893">
        <v>0.96</v>
      </c>
      <c r="W420" s="896" t="str">
        <f>IF(F348=F420,"〇","✕")</f>
        <v>〇</v>
      </c>
      <c r="X420" s="896" t="str">
        <f t="shared" ref="X420" si="1618">IF(G348=G420,"〇","✕")</f>
        <v>〇</v>
      </c>
      <c r="Y420" s="896" t="str">
        <f t="shared" ref="Y420" si="1619">IF(H348=H420,"〇","✕")</f>
        <v>〇</v>
      </c>
      <c r="Z420" s="896" t="str">
        <f t="shared" ref="Z420" si="1620">IF(I348=I420,"〇","✕")</f>
        <v>〇</v>
      </c>
      <c r="AA420" s="896" t="str">
        <f t="shared" ref="AA420" si="1621">IF(J348=J420,"〇","✕")</f>
        <v>〇</v>
      </c>
      <c r="AB420" s="896" t="str">
        <f t="shared" ref="AB420" si="1622">IF(K348=K420,"〇","✕")</f>
        <v>〇</v>
      </c>
      <c r="AC420" s="896" t="str">
        <f t="shared" ref="AC420" si="1623">IF(L348=L420,"〇","✕")</f>
        <v>〇</v>
      </c>
      <c r="AD420" s="896" t="str">
        <f t="shared" ref="AD420" si="1624">IF(M348=M420,"〇","✕")</f>
        <v>〇</v>
      </c>
      <c r="AE420" s="896" t="str">
        <f t="shared" ref="AE420" si="1625">IF(N348=N420,"〇","✕")</f>
        <v>〇</v>
      </c>
      <c r="AF420" s="896" t="str">
        <f t="shared" ref="AF420" si="1626">IF(O348=O420,"〇","✕")</f>
        <v>〇</v>
      </c>
      <c r="AG420" s="896" t="str">
        <f t="shared" ref="AG420" si="1627">IF(P348=P420,"〇","✕")</f>
        <v>〇</v>
      </c>
      <c r="AH420" s="896" t="str">
        <f t="shared" ref="AH420" si="1628">IF(Q348=Q420,"〇","✕")</f>
        <v>〇</v>
      </c>
      <c r="AI420" s="896" t="str">
        <f t="shared" ref="AI420" si="1629">IF(R348=R420,"〇","✕")</f>
        <v>〇</v>
      </c>
      <c r="AJ420" s="896" t="str">
        <f t="shared" ref="AJ420" si="1630">IF(S348=S420,"〇","✕")</f>
        <v>〇</v>
      </c>
      <c r="AK420" s="896" t="str">
        <f t="shared" ref="AK420" si="1631">IF(T348=T420,"〇","✕")</f>
        <v>〇</v>
      </c>
      <c r="AL420" s="896" t="str">
        <f t="shared" ref="AL420" si="1632">IF(U348=U420,"〇","✕")</f>
        <v>〇</v>
      </c>
      <c r="AM420" s="896" t="str">
        <f t="shared" ref="AM420" si="1633">IF(V348=V420,"〇","✕")</f>
        <v>〇</v>
      </c>
    </row>
    <row r="421" spans="1:39" hidden="1">
      <c r="A421" s="871"/>
      <c r="B421" s="912"/>
      <c r="C421" s="865"/>
      <c r="D421" s="405" t="s">
        <v>22</v>
      </c>
      <c r="E421" s="899"/>
      <c r="F421" s="892"/>
      <c r="G421" s="892"/>
      <c r="H421" s="892"/>
      <c r="I421" s="892"/>
      <c r="J421" s="892"/>
      <c r="K421" s="892"/>
      <c r="L421" s="892"/>
      <c r="M421" s="892"/>
      <c r="N421" s="892"/>
      <c r="O421" s="892"/>
      <c r="P421" s="892"/>
      <c r="Q421" s="892"/>
      <c r="R421" s="892"/>
      <c r="S421" s="897"/>
      <c r="T421" s="897"/>
      <c r="U421" s="897"/>
      <c r="V421" s="894"/>
      <c r="W421" s="897"/>
      <c r="X421" s="897"/>
      <c r="Y421" s="897"/>
      <c r="Z421" s="897"/>
      <c r="AA421" s="897"/>
      <c r="AB421" s="897"/>
      <c r="AC421" s="897"/>
      <c r="AD421" s="897"/>
      <c r="AE421" s="897"/>
      <c r="AF421" s="897"/>
      <c r="AG421" s="897"/>
      <c r="AH421" s="897"/>
      <c r="AI421" s="897"/>
      <c r="AJ421" s="897"/>
      <c r="AK421" s="897"/>
      <c r="AL421" s="897"/>
      <c r="AM421" s="897"/>
    </row>
    <row r="422" spans="1:39" hidden="1">
      <c r="A422" s="871"/>
      <c r="B422" s="912"/>
      <c r="C422" s="909" t="s">
        <v>52</v>
      </c>
      <c r="D422" s="405" t="s">
        <v>53</v>
      </c>
      <c r="E422" s="899"/>
      <c r="F422" s="892"/>
      <c r="G422" s="892"/>
      <c r="H422" s="892"/>
      <c r="I422" s="892"/>
      <c r="J422" s="892"/>
      <c r="K422" s="892"/>
      <c r="L422" s="892"/>
      <c r="M422" s="892"/>
      <c r="N422" s="892"/>
      <c r="O422" s="892"/>
      <c r="P422" s="892"/>
      <c r="Q422" s="892"/>
      <c r="R422" s="892"/>
      <c r="S422" s="897"/>
      <c r="T422" s="897"/>
      <c r="U422" s="897"/>
      <c r="V422" s="894"/>
      <c r="W422" s="897"/>
      <c r="X422" s="897"/>
      <c r="Y422" s="897"/>
      <c r="Z422" s="897"/>
      <c r="AA422" s="897"/>
      <c r="AB422" s="897"/>
      <c r="AC422" s="897"/>
      <c r="AD422" s="897"/>
      <c r="AE422" s="897"/>
      <c r="AF422" s="897"/>
      <c r="AG422" s="897"/>
      <c r="AH422" s="897"/>
      <c r="AI422" s="897"/>
      <c r="AJ422" s="897"/>
      <c r="AK422" s="897"/>
      <c r="AL422" s="897"/>
      <c r="AM422" s="897"/>
    </row>
    <row r="423" spans="1:39" hidden="1">
      <c r="A423" s="871"/>
      <c r="B423" s="912"/>
      <c r="C423" s="910"/>
      <c r="D423" s="404" t="s">
        <v>54</v>
      </c>
      <c r="E423" s="899"/>
      <c r="F423" s="892"/>
      <c r="G423" s="892"/>
      <c r="H423" s="892"/>
      <c r="I423" s="892"/>
      <c r="J423" s="892"/>
      <c r="K423" s="892"/>
      <c r="L423" s="892"/>
      <c r="M423" s="892"/>
      <c r="N423" s="892"/>
      <c r="O423" s="892"/>
      <c r="P423" s="892"/>
      <c r="Q423" s="892"/>
      <c r="R423" s="892"/>
      <c r="S423" s="898"/>
      <c r="T423" s="898"/>
      <c r="U423" s="898"/>
      <c r="V423" s="895"/>
      <c r="W423" s="898"/>
      <c r="X423" s="898"/>
      <c r="Y423" s="898"/>
      <c r="Z423" s="898"/>
      <c r="AA423" s="898"/>
      <c r="AB423" s="898"/>
      <c r="AC423" s="898"/>
      <c r="AD423" s="898"/>
      <c r="AE423" s="898"/>
      <c r="AF423" s="898"/>
      <c r="AG423" s="898"/>
      <c r="AH423" s="898"/>
      <c r="AI423" s="898"/>
      <c r="AJ423" s="898"/>
      <c r="AK423" s="898"/>
      <c r="AL423" s="898"/>
      <c r="AM423" s="898"/>
    </row>
    <row r="424" spans="1:39" hidden="1">
      <c r="A424" s="871"/>
      <c r="B424" s="911" t="s">
        <v>81</v>
      </c>
      <c r="C424" s="864" t="s">
        <v>50</v>
      </c>
      <c r="D424" s="403" t="s">
        <v>21</v>
      </c>
      <c r="E424" s="899"/>
      <c r="F424" s="892"/>
      <c r="G424" s="892"/>
      <c r="H424" s="892"/>
      <c r="I424" s="892"/>
      <c r="J424" s="892"/>
      <c r="K424" s="892"/>
      <c r="L424" s="892"/>
      <c r="M424" s="892"/>
      <c r="N424" s="892"/>
      <c r="O424" s="892"/>
      <c r="P424" s="892"/>
      <c r="Q424" s="892"/>
      <c r="R424" s="892"/>
      <c r="S424" s="892"/>
      <c r="T424" s="896">
        <v>0.99</v>
      </c>
      <c r="U424" s="896">
        <v>0.98</v>
      </c>
      <c r="V424" s="893">
        <v>0.97</v>
      </c>
      <c r="W424" s="896" t="str">
        <f>IF(F352=F424,"〇","✕")</f>
        <v>〇</v>
      </c>
      <c r="X424" s="896" t="str">
        <f t="shared" ref="X424" si="1634">IF(G352=G424,"〇","✕")</f>
        <v>〇</v>
      </c>
      <c r="Y424" s="896" t="str">
        <f t="shared" ref="Y424" si="1635">IF(H352=H424,"〇","✕")</f>
        <v>〇</v>
      </c>
      <c r="Z424" s="896" t="str">
        <f t="shared" ref="Z424" si="1636">IF(I352=I424,"〇","✕")</f>
        <v>〇</v>
      </c>
      <c r="AA424" s="896" t="str">
        <f t="shared" ref="AA424" si="1637">IF(J352=J424,"〇","✕")</f>
        <v>〇</v>
      </c>
      <c r="AB424" s="896" t="str">
        <f t="shared" ref="AB424" si="1638">IF(K352=K424,"〇","✕")</f>
        <v>〇</v>
      </c>
      <c r="AC424" s="896" t="str">
        <f t="shared" ref="AC424" si="1639">IF(L352=L424,"〇","✕")</f>
        <v>〇</v>
      </c>
      <c r="AD424" s="896" t="str">
        <f t="shared" ref="AD424" si="1640">IF(M352=M424,"〇","✕")</f>
        <v>〇</v>
      </c>
      <c r="AE424" s="896" t="str">
        <f t="shared" ref="AE424" si="1641">IF(N352=N424,"〇","✕")</f>
        <v>〇</v>
      </c>
      <c r="AF424" s="896" t="str">
        <f t="shared" ref="AF424" si="1642">IF(O352=O424,"〇","✕")</f>
        <v>〇</v>
      </c>
      <c r="AG424" s="896" t="str">
        <f t="shared" ref="AG424" si="1643">IF(P352=P424,"〇","✕")</f>
        <v>〇</v>
      </c>
      <c r="AH424" s="896" t="str">
        <f t="shared" ref="AH424" si="1644">IF(Q352=Q424,"〇","✕")</f>
        <v>〇</v>
      </c>
      <c r="AI424" s="896" t="str">
        <f t="shared" ref="AI424" si="1645">IF(R352=R424,"〇","✕")</f>
        <v>〇</v>
      </c>
      <c r="AJ424" s="896" t="str">
        <f t="shared" ref="AJ424" si="1646">IF(S352=S424,"〇","✕")</f>
        <v>〇</v>
      </c>
      <c r="AK424" s="896" t="str">
        <f t="shared" ref="AK424" si="1647">IF(T352=T424,"〇","✕")</f>
        <v>〇</v>
      </c>
      <c r="AL424" s="896" t="str">
        <f t="shared" ref="AL424" si="1648">IF(U352=U424,"〇","✕")</f>
        <v>〇</v>
      </c>
      <c r="AM424" s="896" t="str">
        <f t="shared" ref="AM424" si="1649">IF(V352=V424,"〇","✕")</f>
        <v>〇</v>
      </c>
    </row>
    <row r="425" spans="1:39" hidden="1">
      <c r="A425" s="871"/>
      <c r="B425" s="912"/>
      <c r="C425" s="865"/>
      <c r="D425" s="405" t="s">
        <v>22</v>
      </c>
      <c r="E425" s="899"/>
      <c r="F425" s="892"/>
      <c r="G425" s="892"/>
      <c r="H425" s="892"/>
      <c r="I425" s="892"/>
      <c r="J425" s="892"/>
      <c r="K425" s="892"/>
      <c r="L425" s="892"/>
      <c r="M425" s="892"/>
      <c r="N425" s="892"/>
      <c r="O425" s="892"/>
      <c r="P425" s="892"/>
      <c r="Q425" s="892"/>
      <c r="R425" s="892"/>
      <c r="S425" s="892"/>
      <c r="T425" s="897"/>
      <c r="U425" s="897"/>
      <c r="V425" s="894"/>
      <c r="W425" s="897"/>
      <c r="X425" s="897"/>
      <c r="Y425" s="897"/>
      <c r="Z425" s="897"/>
      <c r="AA425" s="897"/>
      <c r="AB425" s="897"/>
      <c r="AC425" s="897"/>
      <c r="AD425" s="897"/>
      <c r="AE425" s="897"/>
      <c r="AF425" s="897"/>
      <c r="AG425" s="897"/>
      <c r="AH425" s="897"/>
      <c r="AI425" s="897"/>
      <c r="AJ425" s="897"/>
      <c r="AK425" s="897"/>
      <c r="AL425" s="897"/>
      <c r="AM425" s="897"/>
    </row>
    <row r="426" spans="1:39" hidden="1">
      <c r="A426" s="871"/>
      <c r="B426" s="912"/>
      <c r="C426" s="909" t="s">
        <v>52</v>
      </c>
      <c r="D426" s="405" t="s">
        <v>53</v>
      </c>
      <c r="E426" s="899"/>
      <c r="F426" s="892"/>
      <c r="G426" s="892"/>
      <c r="H426" s="892"/>
      <c r="I426" s="892"/>
      <c r="J426" s="892"/>
      <c r="K426" s="892"/>
      <c r="L426" s="892"/>
      <c r="M426" s="892"/>
      <c r="N426" s="892"/>
      <c r="O426" s="892"/>
      <c r="P426" s="892"/>
      <c r="Q426" s="892"/>
      <c r="R426" s="892"/>
      <c r="S426" s="892"/>
      <c r="T426" s="897"/>
      <c r="U426" s="897"/>
      <c r="V426" s="894"/>
      <c r="W426" s="897"/>
      <c r="X426" s="897"/>
      <c r="Y426" s="897"/>
      <c r="Z426" s="897"/>
      <c r="AA426" s="897"/>
      <c r="AB426" s="897"/>
      <c r="AC426" s="897"/>
      <c r="AD426" s="897"/>
      <c r="AE426" s="897"/>
      <c r="AF426" s="897"/>
      <c r="AG426" s="897"/>
      <c r="AH426" s="897"/>
      <c r="AI426" s="897"/>
      <c r="AJ426" s="897"/>
      <c r="AK426" s="897"/>
      <c r="AL426" s="897"/>
      <c r="AM426" s="897"/>
    </row>
    <row r="427" spans="1:39" hidden="1">
      <c r="A427" s="871"/>
      <c r="B427" s="912"/>
      <c r="C427" s="910"/>
      <c r="D427" s="404" t="s">
        <v>54</v>
      </c>
      <c r="E427" s="899"/>
      <c r="F427" s="892"/>
      <c r="G427" s="892"/>
      <c r="H427" s="892"/>
      <c r="I427" s="892"/>
      <c r="J427" s="892"/>
      <c r="K427" s="892"/>
      <c r="L427" s="892"/>
      <c r="M427" s="892"/>
      <c r="N427" s="892"/>
      <c r="O427" s="892"/>
      <c r="P427" s="892"/>
      <c r="Q427" s="892"/>
      <c r="R427" s="892"/>
      <c r="S427" s="892"/>
      <c r="T427" s="898"/>
      <c r="U427" s="898"/>
      <c r="V427" s="895"/>
      <c r="W427" s="898"/>
      <c r="X427" s="898"/>
      <c r="Y427" s="898"/>
      <c r="Z427" s="898"/>
      <c r="AA427" s="898"/>
      <c r="AB427" s="898"/>
      <c r="AC427" s="898"/>
      <c r="AD427" s="898"/>
      <c r="AE427" s="898"/>
      <c r="AF427" s="898"/>
      <c r="AG427" s="898"/>
      <c r="AH427" s="898"/>
      <c r="AI427" s="898"/>
      <c r="AJ427" s="898"/>
      <c r="AK427" s="898"/>
      <c r="AL427" s="898"/>
      <c r="AM427" s="898"/>
    </row>
    <row r="428" spans="1:39" hidden="1">
      <c r="A428" s="871"/>
      <c r="B428" s="911" t="s">
        <v>83</v>
      </c>
      <c r="C428" s="864" t="s">
        <v>50</v>
      </c>
      <c r="D428" s="403" t="s">
        <v>21</v>
      </c>
      <c r="E428" s="899"/>
      <c r="F428" s="892"/>
      <c r="G428" s="892"/>
      <c r="H428" s="892"/>
      <c r="I428" s="892"/>
      <c r="J428" s="892"/>
      <c r="K428" s="892"/>
      <c r="L428" s="892"/>
      <c r="M428" s="892"/>
      <c r="N428" s="892"/>
      <c r="O428" s="892"/>
      <c r="P428" s="892"/>
      <c r="Q428" s="892"/>
      <c r="R428" s="892"/>
      <c r="S428" s="892"/>
      <c r="T428" s="892"/>
      <c r="U428" s="896">
        <v>0.99</v>
      </c>
      <c r="V428" s="893">
        <v>0.98</v>
      </c>
      <c r="W428" s="896" t="str">
        <f>IF(F356=F428,"〇","✕")</f>
        <v>〇</v>
      </c>
      <c r="X428" s="896" t="str">
        <f t="shared" ref="X428" si="1650">IF(G356=G428,"〇","✕")</f>
        <v>〇</v>
      </c>
      <c r="Y428" s="896" t="str">
        <f t="shared" ref="Y428" si="1651">IF(H356=H428,"〇","✕")</f>
        <v>〇</v>
      </c>
      <c r="Z428" s="896" t="str">
        <f t="shared" ref="Z428" si="1652">IF(I356=I428,"〇","✕")</f>
        <v>〇</v>
      </c>
      <c r="AA428" s="896" t="str">
        <f t="shared" ref="AA428" si="1653">IF(J356=J428,"〇","✕")</f>
        <v>〇</v>
      </c>
      <c r="AB428" s="896" t="str">
        <f t="shared" ref="AB428" si="1654">IF(K356=K428,"〇","✕")</f>
        <v>〇</v>
      </c>
      <c r="AC428" s="896" t="str">
        <f t="shared" ref="AC428" si="1655">IF(L356=L428,"〇","✕")</f>
        <v>〇</v>
      </c>
      <c r="AD428" s="896" t="str">
        <f t="shared" ref="AD428" si="1656">IF(M356=M428,"〇","✕")</f>
        <v>〇</v>
      </c>
      <c r="AE428" s="896" t="str">
        <f t="shared" ref="AE428" si="1657">IF(N356=N428,"〇","✕")</f>
        <v>〇</v>
      </c>
      <c r="AF428" s="896" t="str">
        <f t="shared" ref="AF428" si="1658">IF(O356=O428,"〇","✕")</f>
        <v>〇</v>
      </c>
      <c r="AG428" s="896" t="str">
        <f t="shared" ref="AG428" si="1659">IF(P356=P428,"〇","✕")</f>
        <v>〇</v>
      </c>
      <c r="AH428" s="896" t="str">
        <f t="shared" ref="AH428" si="1660">IF(Q356=Q428,"〇","✕")</f>
        <v>〇</v>
      </c>
      <c r="AI428" s="896" t="str">
        <f t="shared" ref="AI428" si="1661">IF(R356=R428,"〇","✕")</f>
        <v>〇</v>
      </c>
      <c r="AJ428" s="896" t="str">
        <f t="shared" ref="AJ428" si="1662">IF(S356=S428,"〇","✕")</f>
        <v>〇</v>
      </c>
      <c r="AK428" s="896" t="str">
        <f t="shared" ref="AK428" si="1663">IF(T356=T428,"〇","✕")</f>
        <v>〇</v>
      </c>
      <c r="AL428" s="896" t="str">
        <f t="shared" ref="AL428" si="1664">IF(U356=U428,"〇","✕")</f>
        <v>〇</v>
      </c>
      <c r="AM428" s="896" t="str">
        <f t="shared" ref="AM428" si="1665">IF(V356=V428,"〇","✕")</f>
        <v>〇</v>
      </c>
    </row>
    <row r="429" spans="1:39" hidden="1">
      <c r="A429" s="871"/>
      <c r="B429" s="912"/>
      <c r="C429" s="865"/>
      <c r="D429" s="405" t="s">
        <v>22</v>
      </c>
      <c r="E429" s="899"/>
      <c r="F429" s="892"/>
      <c r="G429" s="892"/>
      <c r="H429" s="892"/>
      <c r="I429" s="892"/>
      <c r="J429" s="892"/>
      <c r="K429" s="892"/>
      <c r="L429" s="892"/>
      <c r="M429" s="892"/>
      <c r="N429" s="892"/>
      <c r="O429" s="892"/>
      <c r="P429" s="892"/>
      <c r="Q429" s="892"/>
      <c r="R429" s="892"/>
      <c r="S429" s="892"/>
      <c r="T429" s="892"/>
      <c r="U429" s="897"/>
      <c r="V429" s="894"/>
      <c r="W429" s="897"/>
      <c r="X429" s="897"/>
      <c r="Y429" s="897"/>
      <c r="Z429" s="897"/>
      <c r="AA429" s="897"/>
      <c r="AB429" s="897"/>
      <c r="AC429" s="897"/>
      <c r="AD429" s="897"/>
      <c r="AE429" s="897"/>
      <c r="AF429" s="897"/>
      <c r="AG429" s="897"/>
      <c r="AH429" s="897"/>
      <c r="AI429" s="897"/>
      <c r="AJ429" s="897"/>
      <c r="AK429" s="897"/>
      <c r="AL429" s="897"/>
      <c r="AM429" s="897"/>
    </row>
    <row r="430" spans="1:39" hidden="1">
      <c r="A430" s="871"/>
      <c r="B430" s="912"/>
      <c r="C430" s="909" t="s">
        <v>52</v>
      </c>
      <c r="D430" s="405" t="s">
        <v>53</v>
      </c>
      <c r="E430" s="899"/>
      <c r="F430" s="892"/>
      <c r="G430" s="892"/>
      <c r="H430" s="892"/>
      <c r="I430" s="892"/>
      <c r="J430" s="892"/>
      <c r="K430" s="892"/>
      <c r="L430" s="892"/>
      <c r="M430" s="892"/>
      <c r="N430" s="892"/>
      <c r="O430" s="892"/>
      <c r="P430" s="892"/>
      <c r="Q430" s="892"/>
      <c r="R430" s="892"/>
      <c r="S430" s="892"/>
      <c r="T430" s="892"/>
      <c r="U430" s="897"/>
      <c r="V430" s="894"/>
      <c r="W430" s="897"/>
      <c r="X430" s="897"/>
      <c r="Y430" s="897"/>
      <c r="Z430" s="897"/>
      <c r="AA430" s="897"/>
      <c r="AB430" s="897"/>
      <c r="AC430" s="897"/>
      <c r="AD430" s="897"/>
      <c r="AE430" s="897"/>
      <c r="AF430" s="897"/>
      <c r="AG430" s="897"/>
      <c r="AH430" s="897"/>
      <c r="AI430" s="897"/>
      <c r="AJ430" s="897"/>
      <c r="AK430" s="897"/>
      <c r="AL430" s="897"/>
      <c r="AM430" s="897"/>
    </row>
    <row r="431" spans="1:39" hidden="1">
      <c r="A431" s="871"/>
      <c r="B431" s="912"/>
      <c r="C431" s="910"/>
      <c r="D431" s="404" t="s">
        <v>54</v>
      </c>
      <c r="E431" s="899"/>
      <c r="F431" s="892"/>
      <c r="G431" s="892"/>
      <c r="H431" s="892"/>
      <c r="I431" s="892"/>
      <c r="J431" s="892"/>
      <c r="K431" s="892"/>
      <c r="L431" s="892"/>
      <c r="M431" s="892"/>
      <c r="N431" s="892"/>
      <c r="O431" s="892"/>
      <c r="P431" s="892"/>
      <c r="Q431" s="892"/>
      <c r="R431" s="892"/>
      <c r="S431" s="892"/>
      <c r="T431" s="892"/>
      <c r="U431" s="898"/>
      <c r="V431" s="895"/>
      <c r="W431" s="898"/>
      <c r="X431" s="898"/>
      <c r="Y431" s="898"/>
      <c r="Z431" s="898"/>
      <c r="AA431" s="898"/>
      <c r="AB431" s="898"/>
      <c r="AC431" s="898"/>
      <c r="AD431" s="898"/>
      <c r="AE431" s="898"/>
      <c r="AF431" s="898"/>
      <c r="AG431" s="898"/>
      <c r="AH431" s="898"/>
      <c r="AI431" s="898"/>
      <c r="AJ431" s="898"/>
      <c r="AK431" s="898"/>
      <c r="AL431" s="898"/>
      <c r="AM431" s="898"/>
    </row>
    <row r="432" spans="1:39" hidden="1">
      <c r="A432" s="871"/>
      <c r="B432" s="911" t="s">
        <v>85</v>
      </c>
      <c r="C432" s="864" t="s">
        <v>50</v>
      </c>
      <c r="D432" s="403" t="s">
        <v>21</v>
      </c>
      <c r="E432" s="889"/>
      <c r="F432" s="880"/>
      <c r="G432" s="880"/>
      <c r="H432" s="880"/>
      <c r="I432" s="880"/>
      <c r="J432" s="880"/>
      <c r="K432" s="880"/>
      <c r="L432" s="880"/>
      <c r="M432" s="880"/>
      <c r="N432" s="880"/>
      <c r="O432" s="880"/>
      <c r="P432" s="880"/>
      <c r="Q432" s="880"/>
      <c r="R432" s="880"/>
      <c r="S432" s="880"/>
      <c r="T432" s="880"/>
      <c r="U432" s="892"/>
      <c r="V432" s="893">
        <v>0.99</v>
      </c>
      <c r="W432" s="896" t="str">
        <f>IF(F360=F432,"〇","✕")</f>
        <v>〇</v>
      </c>
      <c r="X432" s="896" t="str">
        <f t="shared" ref="X432" si="1666">IF(G360=G432,"〇","✕")</f>
        <v>〇</v>
      </c>
      <c r="Y432" s="896" t="str">
        <f t="shared" ref="Y432" si="1667">IF(H360=H432,"〇","✕")</f>
        <v>〇</v>
      </c>
      <c r="Z432" s="896" t="str">
        <f t="shared" ref="Z432" si="1668">IF(I360=I432,"〇","✕")</f>
        <v>〇</v>
      </c>
      <c r="AA432" s="896" t="str">
        <f t="shared" ref="AA432" si="1669">IF(J360=J432,"〇","✕")</f>
        <v>〇</v>
      </c>
      <c r="AB432" s="896" t="str">
        <f t="shared" ref="AB432" si="1670">IF(K360=K432,"〇","✕")</f>
        <v>〇</v>
      </c>
      <c r="AC432" s="896" t="str">
        <f t="shared" ref="AC432" si="1671">IF(L360=L432,"〇","✕")</f>
        <v>〇</v>
      </c>
      <c r="AD432" s="896" t="str">
        <f t="shared" ref="AD432" si="1672">IF(M360=M432,"〇","✕")</f>
        <v>〇</v>
      </c>
      <c r="AE432" s="896" t="str">
        <f t="shared" ref="AE432" si="1673">IF(N360=N432,"〇","✕")</f>
        <v>〇</v>
      </c>
      <c r="AF432" s="896" t="str">
        <f t="shared" ref="AF432" si="1674">IF(O360=O432,"〇","✕")</f>
        <v>〇</v>
      </c>
      <c r="AG432" s="896" t="str">
        <f t="shared" ref="AG432" si="1675">IF(P360=P432,"〇","✕")</f>
        <v>〇</v>
      </c>
      <c r="AH432" s="896" t="str">
        <f t="shared" ref="AH432" si="1676">IF(Q360=Q432,"〇","✕")</f>
        <v>〇</v>
      </c>
      <c r="AI432" s="896" t="str">
        <f t="shared" ref="AI432" si="1677">IF(R360=R432,"〇","✕")</f>
        <v>〇</v>
      </c>
      <c r="AJ432" s="896" t="str">
        <f t="shared" ref="AJ432" si="1678">IF(S360=S432,"〇","✕")</f>
        <v>〇</v>
      </c>
      <c r="AK432" s="896" t="str">
        <f t="shared" ref="AK432" si="1679">IF(T360=T432,"〇","✕")</f>
        <v>〇</v>
      </c>
      <c r="AL432" s="896" t="str">
        <f t="shared" ref="AL432" si="1680">IF(U360=U432,"〇","✕")</f>
        <v>〇</v>
      </c>
      <c r="AM432" s="896" t="str">
        <f t="shared" ref="AM432" si="1681">IF(V360=V432,"〇","✕")</f>
        <v>〇</v>
      </c>
    </row>
    <row r="433" spans="1:39" hidden="1">
      <c r="A433" s="871"/>
      <c r="B433" s="912"/>
      <c r="C433" s="865"/>
      <c r="D433" s="405" t="s">
        <v>22</v>
      </c>
      <c r="E433" s="890"/>
      <c r="F433" s="881"/>
      <c r="G433" s="881"/>
      <c r="H433" s="881"/>
      <c r="I433" s="881"/>
      <c r="J433" s="881"/>
      <c r="K433" s="881"/>
      <c r="L433" s="881"/>
      <c r="M433" s="881"/>
      <c r="N433" s="881"/>
      <c r="O433" s="881"/>
      <c r="P433" s="881"/>
      <c r="Q433" s="881"/>
      <c r="R433" s="881"/>
      <c r="S433" s="881"/>
      <c r="T433" s="881"/>
      <c r="U433" s="892"/>
      <c r="V433" s="894"/>
      <c r="W433" s="897"/>
      <c r="X433" s="897"/>
      <c r="Y433" s="897"/>
      <c r="Z433" s="897"/>
      <c r="AA433" s="897"/>
      <c r="AB433" s="897"/>
      <c r="AC433" s="897"/>
      <c r="AD433" s="897"/>
      <c r="AE433" s="897"/>
      <c r="AF433" s="897"/>
      <c r="AG433" s="897"/>
      <c r="AH433" s="897"/>
      <c r="AI433" s="897"/>
      <c r="AJ433" s="897"/>
      <c r="AK433" s="897"/>
      <c r="AL433" s="897"/>
      <c r="AM433" s="897"/>
    </row>
    <row r="434" spans="1:39" hidden="1">
      <c r="A434" s="871"/>
      <c r="B434" s="912"/>
      <c r="C434" s="909" t="s">
        <v>52</v>
      </c>
      <c r="D434" s="405" t="s">
        <v>53</v>
      </c>
      <c r="E434" s="890"/>
      <c r="F434" s="881"/>
      <c r="G434" s="881"/>
      <c r="H434" s="881"/>
      <c r="I434" s="881"/>
      <c r="J434" s="881"/>
      <c r="K434" s="881"/>
      <c r="L434" s="881"/>
      <c r="M434" s="881"/>
      <c r="N434" s="881"/>
      <c r="O434" s="881"/>
      <c r="P434" s="881"/>
      <c r="Q434" s="881"/>
      <c r="R434" s="881"/>
      <c r="S434" s="881"/>
      <c r="T434" s="881"/>
      <c r="U434" s="892"/>
      <c r="V434" s="894"/>
      <c r="W434" s="897"/>
      <c r="X434" s="897"/>
      <c r="Y434" s="897"/>
      <c r="Z434" s="897"/>
      <c r="AA434" s="897"/>
      <c r="AB434" s="897"/>
      <c r="AC434" s="897"/>
      <c r="AD434" s="897"/>
      <c r="AE434" s="897"/>
      <c r="AF434" s="897"/>
      <c r="AG434" s="897"/>
      <c r="AH434" s="897"/>
      <c r="AI434" s="897"/>
      <c r="AJ434" s="897"/>
      <c r="AK434" s="897"/>
      <c r="AL434" s="897"/>
      <c r="AM434" s="897"/>
    </row>
    <row r="435" spans="1:39" hidden="1">
      <c r="A435" s="871"/>
      <c r="B435" s="912"/>
      <c r="C435" s="910"/>
      <c r="D435" s="404" t="s">
        <v>54</v>
      </c>
      <c r="E435" s="891"/>
      <c r="F435" s="882"/>
      <c r="G435" s="882"/>
      <c r="H435" s="882"/>
      <c r="I435" s="882"/>
      <c r="J435" s="882"/>
      <c r="K435" s="882"/>
      <c r="L435" s="882"/>
      <c r="M435" s="882"/>
      <c r="N435" s="882"/>
      <c r="O435" s="882"/>
      <c r="P435" s="882"/>
      <c r="Q435" s="882"/>
      <c r="R435" s="882"/>
      <c r="S435" s="882"/>
      <c r="T435" s="882"/>
      <c r="U435" s="892"/>
      <c r="V435" s="895"/>
      <c r="W435" s="898"/>
      <c r="X435" s="898"/>
      <c r="Y435" s="898"/>
      <c r="Z435" s="898"/>
      <c r="AA435" s="898"/>
      <c r="AB435" s="898"/>
      <c r="AC435" s="898"/>
      <c r="AD435" s="898"/>
      <c r="AE435" s="898"/>
      <c r="AF435" s="898"/>
      <c r="AG435" s="898"/>
      <c r="AH435" s="898"/>
      <c r="AI435" s="898"/>
      <c r="AJ435" s="898"/>
      <c r="AK435" s="898"/>
      <c r="AL435" s="898"/>
      <c r="AM435" s="898"/>
    </row>
    <row r="436" spans="1:39" hidden="1">
      <c r="A436" s="871"/>
      <c r="B436" s="913" t="s">
        <v>87</v>
      </c>
      <c r="C436" s="864" t="s">
        <v>50</v>
      </c>
      <c r="D436" s="403" t="s">
        <v>21</v>
      </c>
      <c r="E436" s="889"/>
      <c r="F436" s="880"/>
      <c r="G436" s="880"/>
      <c r="H436" s="880"/>
      <c r="I436" s="880"/>
      <c r="J436" s="880"/>
      <c r="K436" s="880"/>
      <c r="L436" s="880"/>
      <c r="M436" s="880"/>
      <c r="N436" s="880"/>
      <c r="O436" s="880"/>
      <c r="P436" s="880"/>
      <c r="Q436" s="880"/>
      <c r="R436" s="880"/>
      <c r="S436" s="880"/>
      <c r="T436" s="880"/>
      <c r="U436" s="883"/>
      <c r="V436" s="886"/>
      <c r="W436" s="896" t="str">
        <f>IF(F364=F436,"〇","✕")</f>
        <v>〇</v>
      </c>
      <c r="X436" s="896" t="str">
        <f t="shared" ref="X436" si="1682">IF(G364=G436,"〇","✕")</f>
        <v>〇</v>
      </c>
      <c r="Y436" s="896" t="str">
        <f t="shared" ref="Y436" si="1683">IF(H364=H436,"〇","✕")</f>
        <v>〇</v>
      </c>
      <c r="Z436" s="896" t="str">
        <f t="shared" ref="Z436" si="1684">IF(I364=I436,"〇","✕")</f>
        <v>〇</v>
      </c>
      <c r="AA436" s="896" t="str">
        <f t="shared" ref="AA436" si="1685">IF(J364=J436,"〇","✕")</f>
        <v>〇</v>
      </c>
      <c r="AB436" s="896" t="str">
        <f t="shared" ref="AB436" si="1686">IF(K364=K436,"〇","✕")</f>
        <v>〇</v>
      </c>
      <c r="AC436" s="896" t="str">
        <f t="shared" ref="AC436" si="1687">IF(L364=L436,"〇","✕")</f>
        <v>〇</v>
      </c>
      <c r="AD436" s="896" t="str">
        <f t="shared" ref="AD436" si="1688">IF(M364=M436,"〇","✕")</f>
        <v>〇</v>
      </c>
      <c r="AE436" s="896" t="str">
        <f t="shared" ref="AE436" si="1689">IF(N364=N436,"〇","✕")</f>
        <v>〇</v>
      </c>
      <c r="AF436" s="896" t="str">
        <f t="shared" ref="AF436" si="1690">IF(O364=O436,"〇","✕")</f>
        <v>〇</v>
      </c>
      <c r="AG436" s="896" t="str">
        <f t="shared" ref="AG436" si="1691">IF(P364=P436,"〇","✕")</f>
        <v>〇</v>
      </c>
      <c r="AH436" s="896" t="str">
        <f t="shared" ref="AH436" si="1692">IF(Q364=Q436,"〇","✕")</f>
        <v>〇</v>
      </c>
      <c r="AI436" s="896" t="str">
        <f t="shared" ref="AI436" si="1693">IF(R364=R436,"〇","✕")</f>
        <v>〇</v>
      </c>
      <c r="AJ436" s="896" t="str">
        <f t="shared" ref="AJ436" si="1694">IF(S364=S436,"〇","✕")</f>
        <v>〇</v>
      </c>
      <c r="AK436" s="896" t="str">
        <f t="shared" ref="AK436" si="1695">IF(T364=T436,"〇","✕")</f>
        <v>〇</v>
      </c>
      <c r="AL436" s="896" t="str">
        <f t="shared" ref="AL436" si="1696">IF(U364=U436,"〇","✕")</f>
        <v>〇</v>
      </c>
      <c r="AM436" s="896" t="str">
        <f t="shared" ref="AM436" si="1697">IF(V364=V436,"〇","✕")</f>
        <v>〇</v>
      </c>
    </row>
    <row r="437" spans="1:39" hidden="1">
      <c r="A437" s="871"/>
      <c r="B437" s="912"/>
      <c r="C437" s="865"/>
      <c r="D437" s="405" t="s">
        <v>22</v>
      </c>
      <c r="E437" s="890"/>
      <c r="F437" s="881"/>
      <c r="G437" s="881"/>
      <c r="H437" s="881"/>
      <c r="I437" s="881"/>
      <c r="J437" s="881"/>
      <c r="K437" s="881"/>
      <c r="L437" s="881"/>
      <c r="M437" s="881"/>
      <c r="N437" s="881"/>
      <c r="O437" s="881"/>
      <c r="P437" s="881"/>
      <c r="Q437" s="881"/>
      <c r="R437" s="881"/>
      <c r="S437" s="881"/>
      <c r="T437" s="881"/>
      <c r="U437" s="884"/>
      <c r="V437" s="887"/>
      <c r="W437" s="897"/>
      <c r="X437" s="897"/>
      <c r="Y437" s="897"/>
      <c r="Z437" s="897"/>
      <c r="AA437" s="897"/>
      <c r="AB437" s="897"/>
      <c r="AC437" s="897"/>
      <c r="AD437" s="897"/>
      <c r="AE437" s="897"/>
      <c r="AF437" s="897"/>
      <c r="AG437" s="897"/>
      <c r="AH437" s="897"/>
      <c r="AI437" s="897"/>
      <c r="AJ437" s="897"/>
      <c r="AK437" s="897"/>
      <c r="AL437" s="897"/>
      <c r="AM437" s="897"/>
    </row>
    <row r="438" spans="1:39" hidden="1">
      <c r="A438" s="871"/>
      <c r="B438" s="912"/>
      <c r="C438" s="909" t="s">
        <v>52</v>
      </c>
      <c r="D438" s="405" t="s">
        <v>53</v>
      </c>
      <c r="E438" s="890"/>
      <c r="F438" s="881"/>
      <c r="G438" s="881"/>
      <c r="H438" s="881"/>
      <c r="I438" s="881"/>
      <c r="J438" s="881"/>
      <c r="K438" s="881"/>
      <c r="L438" s="881"/>
      <c r="M438" s="881"/>
      <c r="N438" s="881"/>
      <c r="O438" s="881"/>
      <c r="P438" s="881"/>
      <c r="Q438" s="881"/>
      <c r="R438" s="881"/>
      <c r="S438" s="881"/>
      <c r="T438" s="881"/>
      <c r="U438" s="884"/>
      <c r="V438" s="887"/>
      <c r="W438" s="897"/>
      <c r="X438" s="897"/>
      <c r="Y438" s="897"/>
      <c r="Z438" s="897"/>
      <c r="AA438" s="897"/>
      <c r="AB438" s="897"/>
      <c r="AC438" s="897"/>
      <c r="AD438" s="897"/>
      <c r="AE438" s="897"/>
      <c r="AF438" s="897"/>
      <c r="AG438" s="897"/>
      <c r="AH438" s="897"/>
      <c r="AI438" s="897"/>
      <c r="AJ438" s="897"/>
      <c r="AK438" s="897"/>
      <c r="AL438" s="897"/>
      <c r="AM438" s="897"/>
    </row>
    <row r="439" spans="1:39" hidden="1">
      <c r="A439" s="846"/>
      <c r="B439" s="912"/>
      <c r="C439" s="910"/>
      <c r="D439" s="404" t="s">
        <v>54</v>
      </c>
      <c r="E439" s="891"/>
      <c r="F439" s="882"/>
      <c r="G439" s="882"/>
      <c r="H439" s="882"/>
      <c r="I439" s="882"/>
      <c r="J439" s="882"/>
      <c r="K439" s="882"/>
      <c r="L439" s="882"/>
      <c r="M439" s="882"/>
      <c r="N439" s="882"/>
      <c r="O439" s="882"/>
      <c r="P439" s="882"/>
      <c r="Q439" s="882"/>
      <c r="R439" s="882"/>
      <c r="S439" s="882"/>
      <c r="T439" s="882"/>
      <c r="U439" s="885"/>
      <c r="V439" s="888"/>
      <c r="W439" s="898"/>
      <c r="X439" s="898"/>
      <c r="Y439" s="898"/>
      <c r="Z439" s="898"/>
      <c r="AA439" s="898"/>
      <c r="AB439" s="898"/>
      <c r="AC439" s="898"/>
      <c r="AD439" s="898"/>
      <c r="AE439" s="898"/>
      <c r="AF439" s="898"/>
      <c r="AG439" s="898"/>
      <c r="AH439" s="898"/>
      <c r="AI439" s="898"/>
      <c r="AJ439" s="898"/>
      <c r="AK439" s="898"/>
      <c r="AL439" s="898"/>
      <c r="AM439" s="898"/>
    </row>
    <row r="440" spans="1:39" hidden="1">
      <c r="A440" s="847" t="s">
        <v>44</v>
      </c>
      <c r="B440" s="913" t="s">
        <v>92</v>
      </c>
      <c r="C440" s="864" t="s">
        <v>50</v>
      </c>
      <c r="D440" s="403" t="s">
        <v>21</v>
      </c>
      <c r="E440" s="889"/>
      <c r="F440" s="896">
        <v>0.61</v>
      </c>
      <c r="G440" s="896">
        <v>0.48</v>
      </c>
      <c r="H440" s="896">
        <v>0.42</v>
      </c>
      <c r="I440" s="896">
        <v>0.4</v>
      </c>
      <c r="J440" s="896">
        <v>0.37</v>
      </c>
      <c r="K440" s="896">
        <v>0.35</v>
      </c>
      <c r="L440" s="896">
        <v>0.33</v>
      </c>
      <c r="M440" s="896">
        <v>0.32</v>
      </c>
      <c r="N440" s="896">
        <v>0.3</v>
      </c>
      <c r="O440" s="896">
        <v>0.28999999999999998</v>
      </c>
      <c r="P440" s="896">
        <v>0.28000000000000003</v>
      </c>
      <c r="Q440" s="896">
        <v>0.28000000000000003</v>
      </c>
      <c r="R440" s="896">
        <v>0.27</v>
      </c>
      <c r="S440" s="896">
        <v>0.27</v>
      </c>
      <c r="T440" s="896">
        <v>0.27</v>
      </c>
      <c r="U440" s="896">
        <v>0.26</v>
      </c>
      <c r="V440" s="893">
        <v>0.26</v>
      </c>
      <c r="W440" s="896" t="str">
        <f>IF(F368=F440,"〇","✕")</f>
        <v>〇</v>
      </c>
      <c r="X440" s="896" t="str">
        <f t="shared" ref="X440" si="1698">IF(G368=G440,"〇","✕")</f>
        <v>〇</v>
      </c>
      <c r="Y440" s="896" t="str">
        <f t="shared" ref="Y440" si="1699">IF(H368=H440,"〇","✕")</f>
        <v>〇</v>
      </c>
      <c r="Z440" s="896" t="str">
        <f t="shared" ref="Z440" si="1700">IF(I368=I440,"〇","✕")</f>
        <v>〇</v>
      </c>
      <c r="AA440" s="896" t="str">
        <f t="shared" ref="AA440" si="1701">IF(J368=J440,"〇","✕")</f>
        <v>〇</v>
      </c>
      <c r="AB440" s="896" t="str">
        <f t="shared" ref="AB440" si="1702">IF(K368=K440,"〇","✕")</f>
        <v>〇</v>
      </c>
      <c r="AC440" s="896" t="str">
        <f t="shared" ref="AC440" si="1703">IF(L368=L440,"〇","✕")</f>
        <v>〇</v>
      </c>
      <c r="AD440" s="896" t="str">
        <f t="shared" ref="AD440" si="1704">IF(M368=M440,"〇","✕")</f>
        <v>〇</v>
      </c>
      <c r="AE440" s="896" t="str">
        <f t="shared" ref="AE440" si="1705">IF(N368=N440,"〇","✕")</f>
        <v>〇</v>
      </c>
      <c r="AF440" s="896" t="str">
        <f t="shared" ref="AF440" si="1706">IF(O368=O440,"〇","✕")</f>
        <v>〇</v>
      </c>
      <c r="AG440" s="896" t="str">
        <f t="shared" ref="AG440" si="1707">IF(P368=P440,"〇","✕")</f>
        <v>〇</v>
      </c>
      <c r="AH440" s="896" t="str">
        <f t="shared" ref="AH440" si="1708">IF(Q368=Q440,"〇","✕")</f>
        <v>〇</v>
      </c>
      <c r="AI440" s="896" t="str">
        <f t="shared" ref="AI440" si="1709">IF(R368=R440,"〇","✕")</f>
        <v>〇</v>
      </c>
      <c r="AJ440" s="896" t="str">
        <f t="shared" ref="AJ440" si="1710">IF(S368=S440,"〇","✕")</f>
        <v>〇</v>
      </c>
      <c r="AK440" s="896" t="str">
        <f t="shared" ref="AK440" si="1711">IF(T368=T440,"〇","✕")</f>
        <v>〇</v>
      </c>
      <c r="AL440" s="896" t="str">
        <f t="shared" ref="AL440" si="1712">IF(U368=U440,"〇","✕")</f>
        <v>〇</v>
      </c>
      <c r="AM440" s="896" t="str">
        <f t="shared" ref="AM440" si="1713">IF(V368=V440,"〇","✕")</f>
        <v>〇</v>
      </c>
    </row>
    <row r="441" spans="1:39" hidden="1">
      <c r="A441" s="871"/>
      <c r="B441" s="912"/>
      <c r="C441" s="865"/>
      <c r="D441" s="405" t="s">
        <v>22</v>
      </c>
      <c r="E441" s="890"/>
      <c r="F441" s="897"/>
      <c r="G441" s="897"/>
      <c r="H441" s="897"/>
      <c r="I441" s="897"/>
      <c r="J441" s="897"/>
      <c r="K441" s="897"/>
      <c r="L441" s="897"/>
      <c r="M441" s="897"/>
      <c r="N441" s="897"/>
      <c r="O441" s="897"/>
      <c r="P441" s="897"/>
      <c r="Q441" s="897"/>
      <c r="R441" s="897"/>
      <c r="S441" s="897"/>
      <c r="T441" s="897"/>
      <c r="U441" s="897"/>
      <c r="V441" s="894"/>
      <c r="W441" s="897"/>
      <c r="X441" s="897"/>
      <c r="Y441" s="897"/>
      <c r="Z441" s="897"/>
      <c r="AA441" s="897"/>
      <c r="AB441" s="897"/>
      <c r="AC441" s="897"/>
      <c r="AD441" s="897"/>
      <c r="AE441" s="897"/>
      <c r="AF441" s="897"/>
      <c r="AG441" s="897"/>
      <c r="AH441" s="897"/>
      <c r="AI441" s="897"/>
      <c r="AJ441" s="897"/>
      <c r="AK441" s="897"/>
      <c r="AL441" s="897"/>
      <c r="AM441" s="897"/>
    </row>
    <row r="442" spans="1:39" hidden="1">
      <c r="A442" s="871"/>
      <c r="B442" s="912"/>
      <c r="C442" s="909" t="s">
        <v>52</v>
      </c>
      <c r="D442" s="405" t="s">
        <v>53</v>
      </c>
      <c r="E442" s="890"/>
      <c r="F442" s="897"/>
      <c r="G442" s="897"/>
      <c r="H442" s="897"/>
      <c r="I442" s="897"/>
      <c r="J442" s="897"/>
      <c r="K442" s="897"/>
      <c r="L442" s="897"/>
      <c r="M442" s="897"/>
      <c r="N442" s="897"/>
      <c r="O442" s="897"/>
      <c r="P442" s="897"/>
      <c r="Q442" s="897"/>
      <c r="R442" s="897"/>
      <c r="S442" s="897"/>
      <c r="T442" s="897"/>
      <c r="U442" s="897"/>
      <c r="V442" s="894"/>
      <c r="W442" s="897"/>
      <c r="X442" s="897"/>
      <c r="Y442" s="897"/>
      <c r="Z442" s="897"/>
      <c r="AA442" s="897"/>
      <c r="AB442" s="897"/>
      <c r="AC442" s="897"/>
      <c r="AD442" s="897"/>
      <c r="AE442" s="897"/>
      <c r="AF442" s="897"/>
      <c r="AG442" s="897"/>
      <c r="AH442" s="897"/>
      <c r="AI442" s="897"/>
      <c r="AJ442" s="897"/>
      <c r="AK442" s="897"/>
      <c r="AL442" s="897"/>
      <c r="AM442" s="897"/>
    </row>
    <row r="443" spans="1:39" hidden="1">
      <c r="A443" s="871"/>
      <c r="B443" s="912"/>
      <c r="C443" s="910"/>
      <c r="D443" s="404" t="s">
        <v>54</v>
      </c>
      <c r="E443" s="891"/>
      <c r="F443" s="898"/>
      <c r="G443" s="898"/>
      <c r="H443" s="898"/>
      <c r="I443" s="898"/>
      <c r="J443" s="898"/>
      <c r="K443" s="898"/>
      <c r="L443" s="898"/>
      <c r="M443" s="898"/>
      <c r="N443" s="898"/>
      <c r="O443" s="898"/>
      <c r="P443" s="898"/>
      <c r="Q443" s="898"/>
      <c r="R443" s="898"/>
      <c r="S443" s="898"/>
      <c r="T443" s="898"/>
      <c r="U443" s="898"/>
      <c r="V443" s="895"/>
      <c r="W443" s="898"/>
      <c r="X443" s="898"/>
      <c r="Y443" s="898"/>
      <c r="Z443" s="898"/>
      <c r="AA443" s="898"/>
      <c r="AB443" s="898"/>
      <c r="AC443" s="898"/>
      <c r="AD443" s="898"/>
      <c r="AE443" s="898"/>
      <c r="AF443" s="898"/>
      <c r="AG443" s="898"/>
      <c r="AH443" s="898"/>
      <c r="AI443" s="898"/>
      <c r="AJ443" s="898"/>
      <c r="AK443" s="898"/>
      <c r="AL443" s="898"/>
      <c r="AM443" s="898"/>
    </row>
    <row r="444" spans="1:39" hidden="1">
      <c r="A444" s="871"/>
      <c r="B444" s="913" t="s">
        <v>55</v>
      </c>
      <c r="C444" s="864" t="s">
        <v>50</v>
      </c>
      <c r="D444" s="403" t="s">
        <v>21</v>
      </c>
      <c r="E444" s="899"/>
      <c r="F444" s="892"/>
      <c r="G444" s="896">
        <v>0.79</v>
      </c>
      <c r="H444" s="896">
        <v>0.69</v>
      </c>
      <c r="I444" s="896">
        <v>0.66</v>
      </c>
      <c r="J444" s="896">
        <v>0.61</v>
      </c>
      <c r="K444" s="896">
        <v>0.56999999999999995</v>
      </c>
      <c r="L444" s="896">
        <v>0.54</v>
      </c>
      <c r="M444" s="896">
        <v>0.52</v>
      </c>
      <c r="N444" s="896">
        <v>0.48</v>
      </c>
      <c r="O444" s="896">
        <v>0.47</v>
      </c>
      <c r="P444" s="896">
        <v>0.46</v>
      </c>
      <c r="Q444" s="896">
        <v>0.46</v>
      </c>
      <c r="R444" s="896">
        <v>0.45</v>
      </c>
      <c r="S444" s="896">
        <v>0.44</v>
      </c>
      <c r="T444" s="896">
        <v>0.44</v>
      </c>
      <c r="U444" s="896">
        <v>0.43</v>
      </c>
      <c r="V444" s="893">
        <v>0.43</v>
      </c>
      <c r="W444" s="896" t="str">
        <f>IF(F372=F444,"〇","✕")</f>
        <v>〇</v>
      </c>
      <c r="X444" s="896" t="str">
        <f t="shared" ref="X444" si="1714">IF(G372=G444,"〇","✕")</f>
        <v>〇</v>
      </c>
      <c r="Y444" s="896" t="str">
        <f t="shared" ref="Y444" si="1715">IF(H372=H444,"〇","✕")</f>
        <v>〇</v>
      </c>
      <c r="Z444" s="896" t="str">
        <f t="shared" ref="Z444" si="1716">IF(I372=I444,"〇","✕")</f>
        <v>〇</v>
      </c>
      <c r="AA444" s="896" t="str">
        <f t="shared" ref="AA444" si="1717">IF(J372=J444,"〇","✕")</f>
        <v>〇</v>
      </c>
      <c r="AB444" s="896" t="str">
        <f t="shared" ref="AB444" si="1718">IF(K372=K444,"〇","✕")</f>
        <v>〇</v>
      </c>
      <c r="AC444" s="896" t="str">
        <f t="shared" ref="AC444" si="1719">IF(L372=L444,"〇","✕")</f>
        <v>〇</v>
      </c>
      <c r="AD444" s="896" t="str">
        <f t="shared" ref="AD444" si="1720">IF(M372=M444,"〇","✕")</f>
        <v>〇</v>
      </c>
      <c r="AE444" s="896" t="str">
        <f t="shared" ref="AE444" si="1721">IF(N372=N444,"〇","✕")</f>
        <v>〇</v>
      </c>
      <c r="AF444" s="896" t="str">
        <f t="shared" ref="AF444" si="1722">IF(O372=O444,"〇","✕")</f>
        <v>〇</v>
      </c>
      <c r="AG444" s="896" t="str">
        <f t="shared" ref="AG444" si="1723">IF(P372=P444,"〇","✕")</f>
        <v>〇</v>
      </c>
      <c r="AH444" s="896" t="str">
        <f t="shared" ref="AH444" si="1724">IF(Q372=Q444,"〇","✕")</f>
        <v>〇</v>
      </c>
      <c r="AI444" s="896" t="str">
        <f t="shared" ref="AI444" si="1725">IF(R372=R444,"〇","✕")</f>
        <v>〇</v>
      </c>
      <c r="AJ444" s="896" t="str">
        <f t="shared" ref="AJ444" si="1726">IF(S372=S444,"〇","✕")</f>
        <v>〇</v>
      </c>
      <c r="AK444" s="896" t="str">
        <f t="shared" ref="AK444" si="1727">IF(T372=T444,"〇","✕")</f>
        <v>〇</v>
      </c>
      <c r="AL444" s="896" t="str">
        <f t="shared" ref="AL444" si="1728">IF(U372=U444,"〇","✕")</f>
        <v>〇</v>
      </c>
      <c r="AM444" s="896" t="str">
        <f t="shared" ref="AM444" si="1729">IF(V372=V444,"〇","✕")</f>
        <v>〇</v>
      </c>
    </row>
    <row r="445" spans="1:39" hidden="1">
      <c r="A445" s="871"/>
      <c r="B445" s="912"/>
      <c r="C445" s="865"/>
      <c r="D445" s="405" t="s">
        <v>22</v>
      </c>
      <c r="E445" s="899"/>
      <c r="F445" s="892"/>
      <c r="G445" s="897"/>
      <c r="H445" s="897"/>
      <c r="I445" s="897"/>
      <c r="J445" s="897"/>
      <c r="K445" s="897"/>
      <c r="L445" s="897"/>
      <c r="M445" s="897"/>
      <c r="N445" s="897"/>
      <c r="O445" s="897"/>
      <c r="P445" s="897"/>
      <c r="Q445" s="897"/>
      <c r="R445" s="897"/>
      <c r="S445" s="897"/>
      <c r="T445" s="897"/>
      <c r="U445" s="897"/>
      <c r="V445" s="894"/>
      <c r="W445" s="897"/>
      <c r="X445" s="897"/>
      <c r="Y445" s="897"/>
      <c r="Z445" s="897"/>
      <c r="AA445" s="897"/>
      <c r="AB445" s="897"/>
      <c r="AC445" s="897"/>
      <c r="AD445" s="897"/>
      <c r="AE445" s="897"/>
      <c r="AF445" s="897"/>
      <c r="AG445" s="897"/>
      <c r="AH445" s="897"/>
      <c r="AI445" s="897"/>
      <c r="AJ445" s="897"/>
      <c r="AK445" s="897"/>
      <c r="AL445" s="897"/>
      <c r="AM445" s="897"/>
    </row>
    <row r="446" spans="1:39" hidden="1">
      <c r="A446" s="871"/>
      <c r="B446" s="912"/>
      <c r="C446" s="909" t="s">
        <v>52</v>
      </c>
      <c r="D446" s="405" t="s">
        <v>53</v>
      </c>
      <c r="E446" s="899"/>
      <c r="F446" s="892"/>
      <c r="G446" s="897"/>
      <c r="H446" s="897"/>
      <c r="I446" s="897"/>
      <c r="J446" s="897"/>
      <c r="K446" s="897"/>
      <c r="L446" s="897"/>
      <c r="M446" s="897"/>
      <c r="N446" s="897"/>
      <c r="O446" s="897"/>
      <c r="P446" s="897"/>
      <c r="Q446" s="897"/>
      <c r="R446" s="897"/>
      <c r="S446" s="897"/>
      <c r="T446" s="897"/>
      <c r="U446" s="897"/>
      <c r="V446" s="894"/>
      <c r="W446" s="897"/>
      <c r="X446" s="897"/>
      <c r="Y446" s="897"/>
      <c r="Z446" s="897"/>
      <c r="AA446" s="897"/>
      <c r="AB446" s="897"/>
      <c r="AC446" s="897"/>
      <c r="AD446" s="897"/>
      <c r="AE446" s="897"/>
      <c r="AF446" s="897"/>
      <c r="AG446" s="897"/>
      <c r="AH446" s="897"/>
      <c r="AI446" s="897"/>
      <c r="AJ446" s="897"/>
      <c r="AK446" s="897"/>
      <c r="AL446" s="897"/>
      <c r="AM446" s="897"/>
    </row>
    <row r="447" spans="1:39" hidden="1">
      <c r="A447" s="871"/>
      <c r="B447" s="912"/>
      <c r="C447" s="910"/>
      <c r="D447" s="404" t="s">
        <v>54</v>
      </c>
      <c r="E447" s="899"/>
      <c r="F447" s="892"/>
      <c r="G447" s="898"/>
      <c r="H447" s="898"/>
      <c r="I447" s="898"/>
      <c r="J447" s="898"/>
      <c r="K447" s="898"/>
      <c r="L447" s="898"/>
      <c r="M447" s="898"/>
      <c r="N447" s="898"/>
      <c r="O447" s="898"/>
      <c r="P447" s="898"/>
      <c r="Q447" s="898"/>
      <c r="R447" s="898"/>
      <c r="S447" s="898"/>
      <c r="T447" s="898"/>
      <c r="U447" s="898"/>
      <c r="V447" s="895"/>
      <c r="W447" s="898"/>
      <c r="X447" s="898"/>
      <c r="Y447" s="898"/>
      <c r="Z447" s="898"/>
      <c r="AA447" s="898"/>
      <c r="AB447" s="898"/>
      <c r="AC447" s="898"/>
      <c r="AD447" s="898"/>
      <c r="AE447" s="898"/>
      <c r="AF447" s="898"/>
      <c r="AG447" s="898"/>
      <c r="AH447" s="898"/>
      <c r="AI447" s="898"/>
      <c r="AJ447" s="898"/>
      <c r="AK447" s="898"/>
      <c r="AL447" s="898"/>
      <c r="AM447" s="898"/>
    </row>
    <row r="448" spans="1:39" hidden="1">
      <c r="A448" s="871"/>
      <c r="B448" s="913" t="s">
        <v>57</v>
      </c>
      <c r="C448" s="864" t="s">
        <v>50</v>
      </c>
      <c r="D448" s="403" t="s">
        <v>21</v>
      </c>
      <c r="E448" s="899"/>
      <c r="F448" s="892"/>
      <c r="G448" s="892"/>
      <c r="H448" s="896">
        <v>0.87</v>
      </c>
      <c r="I448" s="896">
        <v>0.84</v>
      </c>
      <c r="J448" s="896">
        <v>0.77</v>
      </c>
      <c r="K448" s="896">
        <v>0.72</v>
      </c>
      <c r="L448" s="896">
        <v>0.69</v>
      </c>
      <c r="M448" s="896">
        <v>0.66</v>
      </c>
      <c r="N448" s="896">
        <v>0.61</v>
      </c>
      <c r="O448" s="896">
        <v>0.6</v>
      </c>
      <c r="P448" s="896">
        <v>0.59</v>
      </c>
      <c r="Q448" s="896">
        <v>0.57999999999999996</v>
      </c>
      <c r="R448" s="896">
        <v>0.56999999999999995</v>
      </c>
      <c r="S448" s="896">
        <v>0.56000000000000005</v>
      </c>
      <c r="T448" s="896">
        <v>0.55000000000000004</v>
      </c>
      <c r="U448" s="896">
        <v>0.55000000000000004</v>
      </c>
      <c r="V448" s="893">
        <v>0.54</v>
      </c>
      <c r="W448" s="896" t="str">
        <f>IF(F376=F448,"〇","✕")</f>
        <v>〇</v>
      </c>
      <c r="X448" s="896" t="str">
        <f t="shared" ref="X448" si="1730">IF(G376=G448,"〇","✕")</f>
        <v>〇</v>
      </c>
      <c r="Y448" s="896" t="str">
        <f t="shared" ref="Y448" si="1731">IF(H376=H448,"〇","✕")</f>
        <v>〇</v>
      </c>
      <c r="Z448" s="896" t="str">
        <f t="shared" ref="Z448" si="1732">IF(I376=I448,"〇","✕")</f>
        <v>〇</v>
      </c>
      <c r="AA448" s="896" t="str">
        <f t="shared" ref="AA448" si="1733">IF(J376=J448,"〇","✕")</f>
        <v>〇</v>
      </c>
      <c r="AB448" s="896" t="str">
        <f t="shared" ref="AB448" si="1734">IF(K376=K448,"〇","✕")</f>
        <v>〇</v>
      </c>
      <c r="AC448" s="896" t="str">
        <f t="shared" ref="AC448" si="1735">IF(L376=L448,"〇","✕")</f>
        <v>〇</v>
      </c>
      <c r="AD448" s="896" t="str">
        <f t="shared" ref="AD448" si="1736">IF(M376=M448,"〇","✕")</f>
        <v>〇</v>
      </c>
      <c r="AE448" s="896" t="str">
        <f t="shared" ref="AE448" si="1737">IF(N376=N448,"〇","✕")</f>
        <v>〇</v>
      </c>
      <c r="AF448" s="896" t="str">
        <f t="shared" ref="AF448" si="1738">IF(O376=O448,"〇","✕")</f>
        <v>〇</v>
      </c>
      <c r="AG448" s="896" t="str">
        <f t="shared" ref="AG448" si="1739">IF(P376=P448,"〇","✕")</f>
        <v>〇</v>
      </c>
      <c r="AH448" s="896" t="str">
        <f t="shared" ref="AH448" si="1740">IF(Q376=Q448,"〇","✕")</f>
        <v>〇</v>
      </c>
      <c r="AI448" s="896" t="str">
        <f t="shared" ref="AI448" si="1741">IF(R376=R448,"〇","✕")</f>
        <v>〇</v>
      </c>
      <c r="AJ448" s="896" t="str">
        <f t="shared" ref="AJ448" si="1742">IF(S376=S448,"〇","✕")</f>
        <v>〇</v>
      </c>
      <c r="AK448" s="896" t="str">
        <f t="shared" ref="AK448" si="1743">IF(T376=T448,"〇","✕")</f>
        <v>〇</v>
      </c>
      <c r="AL448" s="896" t="str">
        <f t="shared" ref="AL448" si="1744">IF(U376=U448,"〇","✕")</f>
        <v>〇</v>
      </c>
      <c r="AM448" s="896" t="str">
        <f t="shared" ref="AM448" si="1745">IF(V376=V448,"〇","✕")</f>
        <v>〇</v>
      </c>
    </row>
    <row r="449" spans="1:39" hidden="1">
      <c r="A449" s="871"/>
      <c r="B449" s="912"/>
      <c r="C449" s="865"/>
      <c r="D449" s="405" t="s">
        <v>22</v>
      </c>
      <c r="E449" s="899"/>
      <c r="F449" s="892"/>
      <c r="G449" s="892"/>
      <c r="H449" s="897"/>
      <c r="I449" s="897"/>
      <c r="J449" s="897"/>
      <c r="K449" s="897"/>
      <c r="L449" s="897"/>
      <c r="M449" s="897"/>
      <c r="N449" s="897"/>
      <c r="O449" s="897"/>
      <c r="P449" s="897"/>
      <c r="Q449" s="897"/>
      <c r="R449" s="897"/>
      <c r="S449" s="897"/>
      <c r="T449" s="897"/>
      <c r="U449" s="897"/>
      <c r="V449" s="894"/>
      <c r="W449" s="897"/>
      <c r="X449" s="897"/>
      <c r="Y449" s="897"/>
      <c r="Z449" s="897"/>
      <c r="AA449" s="897"/>
      <c r="AB449" s="897"/>
      <c r="AC449" s="897"/>
      <c r="AD449" s="897"/>
      <c r="AE449" s="897"/>
      <c r="AF449" s="897"/>
      <c r="AG449" s="897"/>
      <c r="AH449" s="897"/>
      <c r="AI449" s="897"/>
      <c r="AJ449" s="897"/>
      <c r="AK449" s="897"/>
      <c r="AL449" s="897"/>
      <c r="AM449" s="897"/>
    </row>
    <row r="450" spans="1:39" hidden="1">
      <c r="A450" s="871"/>
      <c r="B450" s="912"/>
      <c r="C450" s="909" t="s">
        <v>52</v>
      </c>
      <c r="D450" s="405" t="s">
        <v>53</v>
      </c>
      <c r="E450" s="899"/>
      <c r="F450" s="892"/>
      <c r="G450" s="892"/>
      <c r="H450" s="897"/>
      <c r="I450" s="897"/>
      <c r="J450" s="897"/>
      <c r="K450" s="897"/>
      <c r="L450" s="897"/>
      <c r="M450" s="897"/>
      <c r="N450" s="897"/>
      <c r="O450" s="897"/>
      <c r="P450" s="897"/>
      <c r="Q450" s="897"/>
      <c r="R450" s="897"/>
      <c r="S450" s="897"/>
      <c r="T450" s="897"/>
      <c r="U450" s="897"/>
      <c r="V450" s="894"/>
      <c r="W450" s="897"/>
      <c r="X450" s="897"/>
      <c r="Y450" s="897"/>
      <c r="Z450" s="897"/>
      <c r="AA450" s="897"/>
      <c r="AB450" s="897"/>
      <c r="AC450" s="897"/>
      <c r="AD450" s="897"/>
      <c r="AE450" s="897"/>
      <c r="AF450" s="897"/>
      <c r="AG450" s="897"/>
      <c r="AH450" s="897"/>
      <c r="AI450" s="897"/>
      <c r="AJ450" s="897"/>
      <c r="AK450" s="897"/>
      <c r="AL450" s="897"/>
      <c r="AM450" s="897"/>
    </row>
    <row r="451" spans="1:39" hidden="1">
      <c r="A451" s="871"/>
      <c r="B451" s="912"/>
      <c r="C451" s="910"/>
      <c r="D451" s="404" t="s">
        <v>54</v>
      </c>
      <c r="E451" s="899"/>
      <c r="F451" s="892"/>
      <c r="G451" s="892"/>
      <c r="H451" s="898"/>
      <c r="I451" s="898"/>
      <c r="J451" s="898"/>
      <c r="K451" s="898"/>
      <c r="L451" s="898"/>
      <c r="M451" s="898"/>
      <c r="N451" s="898"/>
      <c r="O451" s="898"/>
      <c r="P451" s="898"/>
      <c r="Q451" s="898"/>
      <c r="R451" s="898"/>
      <c r="S451" s="898"/>
      <c r="T451" s="898"/>
      <c r="U451" s="898"/>
      <c r="V451" s="895"/>
      <c r="W451" s="898"/>
      <c r="X451" s="898"/>
      <c r="Y451" s="898"/>
      <c r="Z451" s="898"/>
      <c r="AA451" s="898"/>
      <c r="AB451" s="898"/>
      <c r="AC451" s="898"/>
      <c r="AD451" s="898"/>
      <c r="AE451" s="898"/>
      <c r="AF451" s="898"/>
      <c r="AG451" s="898"/>
      <c r="AH451" s="898"/>
      <c r="AI451" s="898"/>
      <c r="AJ451" s="898"/>
      <c r="AK451" s="898"/>
      <c r="AL451" s="898"/>
      <c r="AM451" s="898"/>
    </row>
    <row r="452" spans="1:39" hidden="1">
      <c r="A452" s="871"/>
      <c r="B452" s="913" t="s">
        <v>59</v>
      </c>
      <c r="C452" s="864" t="s">
        <v>50</v>
      </c>
      <c r="D452" s="403" t="s">
        <v>21</v>
      </c>
      <c r="E452" s="899"/>
      <c r="F452" s="892"/>
      <c r="G452" s="892"/>
      <c r="H452" s="892"/>
      <c r="I452" s="896">
        <v>0.96</v>
      </c>
      <c r="J452" s="896">
        <v>0.88</v>
      </c>
      <c r="K452" s="896">
        <v>0.83</v>
      </c>
      <c r="L452" s="896">
        <v>0.79</v>
      </c>
      <c r="M452" s="896">
        <v>0.76</v>
      </c>
      <c r="N452" s="896">
        <v>0.7</v>
      </c>
      <c r="O452" s="896">
        <v>0.69</v>
      </c>
      <c r="P452" s="896">
        <v>0.68</v>
      </c>
      <c r="Q452" s="896">
        <v>0.66</v>
      </c>
      <c r="R452" s="896">
        <v>0.65</v>
      </c>
      <c r="S452" s="896">
        <v>0.64</v>
      </c>
      <c r="T452" s="896">
        <v>0.64</v>
      </c>
      <c r="U452" s="896">
        <v>0.63</v>
      </c>
      <c r="V452" s="893">
        <v>0.62</v>
      </c>
      <c r="W452" s="896" t="str">
        <f>IF(F380=F452,"〇","✕")</f>
        <v>〇</v>
      </c>
      <c r="X452" s="896" t="str">
        <f t="shared" ref="X452" si="1746">IF(G380=G452,"〇","✕")</f>
        <v>〇</v>
      </c>
      <c r="Y452" s="896" t="str">
        <f t="shared" ref="Y452" si="1747">IF(H380=H452,"〇","✕")</f>
        <v>〇</v>
      </c>
      <c r="Z452" s="896" t="str">
        <f t="shared" ref="Z452" si="1748">IF(I380=I452,"〇","✕")</f>
        <v>〇</v>
      </c>
      <c r="AA452" s="896" t="str">
        <f t="shared" ref="AA452" si="1749">IF(J380=J452,"〇","✕")</f>
        <v>〇</v>
      </c>
      <c r="AB452" s="896" t="str">
        <f t="shared" ref="AB452" si="1750">IF(K380=K452,"〇","✕")</f>
        <v>〇</v>
      </c>
      <c r="AC452" s="896" t="str">
        <f t="shared" ref="AC452" si="1751">IF(L380=L452,"〇","✕")</f>
        <v>〇</v>
      </c>
      <c r="AD452" s="896" t="str">
        <f t="shared" ref="AD452" si="1752">IF(M380=M452,"〇","✕")</f>
        <v>〇</v>
      </c>
      <c r="AE452" s="896" t="str">
        <f t="shared" ref="AE452" si="1753">IF(N380=N452,"〇","✕")</f>
        <v>〇</v>
      </c>
      <c r="AF452" s="896" t="str">
        <f t="shared" ref="AF452" si="1754">IF(O380=O452,"〇","✕")</f>
        <v>〇</v>
      </c>
      <c r="AG452" s="896" t="str">
        <f t="shared" ref="AG452" si="1755">IF(P380=P452,"〇","✕")</f>
        <v>〇</v>
      </c>
      <c r="AH452" s="896" t="str">
        <f t="shared" ref="AH452" si="1756">IF(Q380=Q452,"〇","✕")</f>
        <v>〇</v>
      </c>
      <c r="AI452" s="896" t="str">
        <f t="shared" ref="AI452" si="1757">IF(R380=R452,"〇","✕")</f>
        <v>〇</v>
      </c>
      <c r="AJ452" s="896" t="str">
        <f t="shared" ref="AJ452" si="1758">IF(S380=S452,"〇","✕")</f>
        <v>〇</v>
      </c>
      <c r="AK452" s="896" t="str">
        <f t="shared" ref="AK452" si="1759">IF(T380=T452,"〇","✕")</f>
        <v>〇</v>
      </c>
      <c r="AL452" s="896" t="str">
        <f t="shared" ref="AL452" si="1760">IF(U380=U452,"〇","✕")</f>
        <v>〇</v>
      </c>
      <c r="AM452" s="896" t="str">
        <f t="shared" ref="AM452" si="1761">IF(V380=V452,"〇","✕")</f>
        <v>〇</v>
      </c>
    </row>
    <row r="453" spans="1:39" hidden="1">
      <c r="A453" s="871"/>
      <c r="B453" s="912"/>
      <c r="C453" s="865"/>
      <c r="D453" s="405" t="s">
        <v>22</v>
      </c>
      <c r="E453" s="899"/>
      <c r="F453" s="892"/>
      <c r="G453" s="892"/>
      <c r="H453" s="892"/>
      <c r="I453" s="897"/>
      <c r="J453" s="897"/>
      <c r="K453" s="897"/>
      <c r="L453" s="897"/>
      <c r="M453" s="897"/>
      <c r="N453" s="897"/>
      <c r="O453" s="897"/>
      <c r="P453" s="897"/>
      <c r="Q453" s="897"/>
      <c r="R453" s="897"/>
      <c r="S453" s="897"/>
      <c r="T453" s="897"/>
      <c r="U453" s="897"/>
      <c r="V453" s="894"/>
      <c r="W453" s="897"/>
      <c r="X453" s="897"/>
      <c r="Y453" s="897"/>
      <c r="Z453" s="897"/>
      <c r="AA453" s="897"/>
      <c r="AB453" s="897"/>
      <c r="AC453" s="897"/>
      <c r="AD453" s="897"/>
      <c r="AE453" s="897"/>
      <c r="AF453" s="897"/>
      <c r="AG453" s="897"/>
      <c r="AH453" s="897"/>
      <c r="AI453" s="897"/>
      <c r="AJ453" s="897"/>
      <c r="AK453" s="897"/>
      <c r="AL453" s="897"/>
      <c r="AM453" s="897"/>
    </row>
    <row r="454" spans="1:39" hidden="1">
      <c r="A454" s="871"/>
      <c r="B454" s="912"/>
      <c r="C454" s="909" t="s">
        <v>52</v>
      </c>
      <c r="D454" s="405" t="s">
        <v>53</v>
      </c>
      <c r="E454" s="899"/>
      <c r="F454" s="892"/>
      <c r="G454" s="892"/>
      <c r="H454" s="892"/>
      <c r="I454" s="897"/>
      <c r="J454" s="897"/>
      <c r="K454" s="897"/>
      <c r="L454" s="897"/>
      <c r="M454" s="897"/>
      <c r="N454" s="897"/>
      <c r="O454" s="897"/>
      <c r="P454" s="897"/>
      <c r="Q454" s="897"/>
      <c r="R454" s="897"/>
      <c r="S454" s="897"/>
      <c r="T454" s="897"/>
      <c r="U454" s="897"/>
      <c r="V454" s="894"/>
      <c r="W454" s="897"/>
      <c r="X454" s="897"/>
      <c r="Y454" s="897"/>
      <c r="Z454" s="897"/>
      <c r="AA454" s="897"/>
      <c r="AB454" s="897"/>
      <c r="AC454" s="897"/>
      <c r="AD454" s="897"/>
      <c r="AE454" s="897"/>
      <c r="AF454" s="897"/>
      <c r="AG454" s="897"/>
      <c r="AH454" s="897"/>
      <c r="AI454" s="897"/>
      <c r="AJ454" s="897"/>
      <c r="AK454" s="897"/>
      <c r="AL454" s="897"/>
      <c r="AM454" s="897"/>
    </row>
    <row r="455" spans="1:39" hidden="1">
      <c r="A455" s="871"/>
      <c r="B455" s="912"/>
      <c r="C455" s="910"/>
      <c r="D455" s="404" t="s">
        <v>54</v>
      </c>
      <c r="E455" s="899"/>
      <c r="F455" s="892"/>
      <c r="G455" s="892"/>
      <c r="H455" s="892"/>
      <c r="I455" s="898"/>
      <c r="J455" s="898"/>
      <c r="K455" s="898"/>
      <c r="L455" s="898"/>
      <c r="M455" s="898"/>
      <c r="N455" s="898"/>
      <c r="O455" s="898"/>
      <c r="P455" s="898"/>
      <c r="Q455" s="898"/>
      <c r="R455" s="898"/>
      <c r="S455" s="898"/>
      <c r="T455" s="898"/>
      <c r="U455" s="898"/>
      <c r="V455" s="895"/>
      <c r="W455" s="898"/>
      <c r="X455" s="898"/>
      <c r="Y455" s="898"/>
      <c r="Z455" s="898"/>
      <c r="AA455" s="898"/>
      <c r="AB455" s="898"/>
      <c r="AC455" s="898"/>
      <c r="AD455" s="898"/>
      <c r="AE455" s="898"/>
      <c r="AF455" s="898"/>
      <c r="AG455" s="898"/>
      <c r="AH455" s="898"/>
      <c r="AI455" s="898"/>
      <c r="AJ455" s="898"/>
      <c r="AK455" s="898"/>
      <c r="AL455" s="898"/>
      <c r="AM455" s="898"/>
    </row>
    <row r="456" spans="1:39" hidden="1">
      <c r="A456" s="871"/>
      <c r="B456" s="911" t="s">
        <v>61</v>
      </c>
      <c r="C456" s="864" t="s">
        <v>50</v>
      </c>
      <c r="D456" s="403" t="s">
        <v>21</v>
      </c>
      <c r="E456" s="899"/>
      <c r="F456" s="892"/>
      <c r="G456" s="892"/>
      <c r="H456" s="892"/>
      <c r="I456" s="892"/>
      <c r="J456" s="896">
        <v>0.92</v>
      </c>
      <c r="K456" s="896">
        <v>0.86</v>
      </c>
      <c r="L456" s="896">
        <v>0.82</v>
      </c>
      <c r="M456" s="896">
        <v>0.79</v>
      </c>
      <c r="N456" s="896">
        <v>0.73</v>
      </c>
      <c r="O456" s="896">
        <v>0.72</v>
      </c>
      <c r="P456" s="896">
        <v>0.7</v>
      </c>
      <c r="Q456" s="896">
        <v>0.69</v>
      </c>
      <c r="R456" s="896">
        <v>0.68</v>
      </c>
      <c r="S456" s="896">
        <v>0.67</v>
      </c>
      <c r="T456" s="896">
        <v>0.66</v>
      </c>
      <c r="U456" s="896">
        <v>0.66</v>
      </c>
      <c r="V456" s="893">
        <v>0.65</v>
      </c>
      <c r="W456" s="896" t="str">
        <f>IF(F384=F456,"〇","✕")</f>
        <v>〇</v>
      </c>
      <c r="X456" s="896" t="str">
        <f t="shared" ref="X456" si="1762">IF(G384=G456,"〇","✕")</f>
        <v>〇</v>
      </c>
      <c r="Y456" s="896" t="str">
        <f t="shared" ref="Y456" si="1763">IF(H384=H456,"〇","✕")</f>
        <v>〇</v>
      </c>
      <c r="Z456" s="896" t="str">
        <f t="shared" ref="Z456" si="1764">IF(I384=I456,"〇","✕")</f>
        <v>〇</v>
      </c>
      <c r="AA456" s="896" t="str">
        <f t="shared" ref="AA456" si="1765">IF(J384=J456,"〇","✕")</f>
        <v>〇</v>
      </c>
      <c r="AB456" s="896" t="str">
        <f t="shared" ref="AB456" si="1766">IF(K384=K456,"〇","✕")</f>
        <v>〇</v>
      </c>
      <c r="AC456" s="896" t="str">
        <f t="shared" ref="AC456" si="1767">IF(L384=L456,"〇","✕")</f>
        <v>〇</v>
      </c>
      <c r="AD456" s="896" t="str">
        <f t="shared" ref="AD456" si="1768">IF(M384=M456,"〇","✕")</f>
        <v>〇</v>
      </c>
      <c r="AE456" s="896" t="str">
        <f t="shared" ref="AE456" si="1769">IF(N384=N456,"〇","✕")</f>
        <v>〇</v>
      </c>
      <c r="AF456" s="896" t="str">
        <f t="shared" ref="AF456" si="1770">IF(O384=O456,"〇","✕")</f>
        <v>〇</v>
      </c>
      <c r="AG456" s="896" t="str">
        <f t="shared" ref="AG456" si="1771">IF(P384=P456,"〇","✕")</f>
        <v>〇</v>
      </c>
      <c r="AH456" s="896" t="str">
        <f t="shared" ref="AH456" si="1772">IF(Q384=Q456,"〇","✕")</f>
        <v>〇</v>
      </c>
      <c r="AI456" s="896" t="str">
        <f t="shared" ref="AI456" si="1773">IF(R384=R456,"〇","✕")</f>
        <v>〇</v>
      </c>
      <c r="AJ456" s="896" t="str">
        <f t="shared" ref="AJ456" si="1774">IF(S384=S456,"〇","✕")</f>
        <v>〇</v>
      </c>
      <c r="AK456" s="896" t="str">
        <f t="shared" ref="AK456" si="1775">IF(T384=T456,"〇","✕")</f>
        <v>〇</v>
      </c>
      <c r="AL456" s="896" t="str">
        <f t="shared" ref="AL456" si="1776">IF(U384=U456,"〇","✕")</f>
        <v>〇</v>
      </c>
      <c r="AM456" s="896" t="str">
        <f t="shared" ref="AM456" si="1777">IF(V384=V456,"〇","✕")</f>
        <v>〇</v>
      </c>
    </row>
    <row r="457" spans="1:39" hidden="1">
      <c r="A457" s="871"/>
      <c r="B457" s="912"/>
      <c r="C457" s="865"/>
      <c r="D457" s="405" t="s">
        <v>22</v>
      </c>
      <c r="E457" s="899"/>
      <c r="F457" s="892"/>
      <c r="G457" s="892"/>
      <c r="H457" s="892"/>
      <c r="I457" s="892"/>
      <c r="J457" s="897"/>
      <c r="K457" s="897"/>
      <c r="L457" s="897"/>
      <c r="M457" s="897"/>
      <c r="N457" s="897"/>
      <c r="O457" s="897"/>
      <c r="P457" s="897"/>
      <c r="Q457" s="897"/>
      <c r="R457" s="897"/>
      <c r="S457" s="897"/>
      <c r="T457" s="897"/>
      <c r="U457" s="897"/>
      <c r="V457" s="894"/>
      <c r="W457" s="897"/>
      <c r="X457" s="897"/>
      <c r="Y457" s="897"/>
      <c r="Z457" s="897"/>
      <c r="AA457" s="897"/>
      <c r="AB457" s="897"/>
      <c r="AC457" s="897"/>
      <c r="AD457" s="897"/>
      <c r="AE457" s="897"/>
      <c r="AF457" s="897"/>
      <c r="AG457" s="897"/>
      <c r="AH457" s="897"/>
      <c r="AI457" s="897"/>
      <c r="AJ457" s="897"/>
      <c r="AK457" s="897"/>
      <c r="AL457" s="897"/>
      <c r="AM457" s="897"/>
    </row>
    <row r="458" spans="1:39" hidden="1">
      <c r="A458" s="871"/>
      <c r="B458" s="912"/>
      <c r="C458" s="909" t="s">
        <v>52</v>
      </c>
      <c r="D458" s="405" t="s">
        <v>53</v>
      </c>
      <c r="E458" s="899"/>
      <c r="F458" s="892"/>
      <c r="G458" s="892"/>
      <c r="H458" s="892"/>
      <c r="I458" s="892"/>
      <c r="J458" s="897"/>
      <c r="K458" s="897"/>
      <c r="L458" s="897"/>
      <c r="M458" s="897"/>
      <c r="N458" s="897"/>
      <c r="O458" s="897"/>
      <c r="P458" s="897"/>
      <c r="Q458" s="897"/>
      <c r="R458" s="897"/>
      <c r="S458" s="897"/>
      <c r="T458" s="897"/>
      <c r="U458" s="897"/>
      <c r="V458" s="894"/>
      <c r="W458" s="897"/>
      <c r="X458" s="897"/>
      <c r="Y458" s="897"/>
      <c r="Z458" s="897"/>
      <c r="AA458" s="897"/>
      <c r="AB458" s="897"/>
      <c r="AC458" s="897"/>
      <c r="AD458" s="897"/>
      <c r="AE458" s="897"/>
      <c r="AF458" s="897"/>
      <c r="AG458" s="897"/>
      <c r="AH458" s="897"/>
      <c r="AI458" s="897"/>
      <c r="AJ458" s="897"/>
      <c r="AK458" s="897"/>
      <c r="AL458" s="897"/>
      <c r="AM458" s="897"/>
    </row>
    <row r="459" spans="1:39" hidden="1">
      <c r="A459" s="871"/>
      <c r="B459" s="912"/>
      <c r="C459" s="910"/>
      <c r="D459" s="404" t="s">
        <v>54</v>
      </c>
      <c r="E459" s="899"/>
      <c r="F459" s="892"/>
      <c r="G459" s="892"/>
      <c r="H459" s="892"/>
      <c r="I459" s="892"/>
      <c r="J459" s="898"/>
      <c r="K459" s="898"/>
      <c r="L459" s="898"/>
      <c r="M459" s="898"/>
      <c r="N459" s="898"/>
      <c r="O459" s="898"/>
      <c r="P459" s="898"/>
      <c r="Q459" s="898"/>
      <c r="R459" s="898"/>
      <c r="S459" s="898"/>
      <c r="T459" s="898"/>
      <c r="U459" s="898"/>
      <c r="V459" s="895"/>
      <c r="W459" s="898"/>
      <c r="X459" s="898"/>
      <c r="Y459" s="898"/>
      <c r="Z459" s="898"/>
      <c r="AA459" s="898"/>
      <c r="AB459" s="898"/>
      <c r="AC459" s="898"/>
      <c r="AD459" s="898"/>
      <c r="AE459" s="898"/>
      <c r="AF459" s="898"/>
      <c r="AG459" s="898"/>
      <c r="AH459" s="898"/>
      <c r="AI459" s="898"/>
      <c r="AJ459" s="898"/>
      <c r="AK459" s="898"/>
      <c r="AL459" s="898"/>
      <c r="AM459" s="898"/>
    </row>
    <row r="460" spans="1:39" hidden="1">
      <c r="A460" s="871"/>
      <c r="B460" s="911" t="s">
        <v>63</v>
      </c>
      <c r="C460" s="864" t="s">
        <v>50</v>
      </c>
      <c r="D460" s="403" t="s">
        <v>21</v>
      </c>
      <c r="E460" s="899"/>
      <c r="F460" s="892"/>
      <c r="G460" s="892"/>
      <c r="H460" s="892"/>
      <c r="I460" s="892"/>
      <c r="J460" s="892"/>
      <c r="K460" s="896">
        <v>0.94</v>
      </c>
      <c r="L460" s="896">
        <v>0.89</v>
      </c>
      <c r="M460" s="896">
        <v>0.86</v>
      </c>
      <c r="N460" s="896">
        <v>0.8</v>
      </c>
      <c r="O460" s="896">
        <v>0.78</v>
      </c>
      <c r="P460" s="896">
        <v>0.77</v>
      </c>
      <c r="Q460" s="896">
        <v>0.75</v>
      </c>
      <c r="R460" s="896">
        <v>0.74</v>
      </c>
      <c r="S460" s="896">
        <v>0.73</v>
      </c>
      <c r="T460" s="896">
        <v>0.72</v>
      </c>
      <c r="U460" s="896">
        <v>0.71</v>
      </c>
      <c r="V460" s="893">
        <v>0.71</v>
      </c>
      <c r="W460" s="896" t="str">
        <f>IF(F388=F460,"〇","✕")</f>
        <v>〇</v>
      </c>
      <c r="X460" s="896" t="str">
        <f t="shared" ref="X460" si="1778">IF(G388=G460,"〇","✕")</f>
        <v>〇</v>
      </c>
      <c r="Y460" s="896" t="str">
        <f t="shared" ref="Y460" si="1779">IF(H388=H460,"〇","✕")</f>
        <v>〇</v>
      </c>
      <c r="Z460" s="896" t="str">
        <f t="shared" ref="Z460" si="1780">IF(I388=I460,"〇","✕")</f>
        <v>〇</v>
      </c>
      <c r="AA460" s="896" t="str">
        <f t="shared" ref="AA460" si="1781">IF(J388=J460,"〇","✕")</f>
        <v>〇</v>
      </c>
      <c r="AB460" s="896" t="str">
        <f t="shared" ref="AB460" si="1782">IF(K388=K460,"〇","✕")</f>
        <v>〇</v>
      </c>
      <c r="AC460" s="896" t="str">
        <f t="shared" ref="AC460" si="1783">IF(L388=L460,"〇","✕")</f>
        <v>〇</v>
      </c>
      <c r="AD460" s="896" t="str">
        <f t="shared" ref="AD460" si="1784">IF(M388=M460,"〇","✕")</f>
        <v>〇</v>
      </c>
      <c r="AE460" s="896" t="str">
        <f t="shared" ref="AE460" si="1785">IF(N388=N460,"〇","✕")</f>
        <v>〇</v>
      </c>
      <c r="AF460" s="896" t="str">
        <f t="shared" ref="AF460" si="1786">IF(O388=O460,"〇","✕")</f>
        <v>〇</v>
      </c>
      <c r="AG460" s="896" t="str">
        <f t="shared" ref="AG460" si="1787">IF(P388=P460,"〇","✕")</f>
        <v>〇</v>
      </c>
      <c r="AH460" s="896" t="str">
        <f t="shared" ref="AH460" si="1788">IF(Q388=Q460,"〇","✕")</f>
        <v>〇</v>
      </c>
      <c r="AI460" s="896" t="str">
        <f t="shared" ref="AI460" si="1789">IF(R388=R460,"〇","✕")</f>
        <v>〇</v>
      </c>
      <c r="AJ460" s="896" t="str">
        <f t="shared" ref="AJ460" si="1790">IF(S388=S460,"〇","✕")</f>
        <v>〇</v>
      </c>
      <c r="AK460" s="896" t="str">
        <f t="shared" ref="AK460" si="1791">IF(T388=T460,"〇","✕")</f>
        <v>〇</v>
      </c>
      <c r="AL460" s="896" t="str">
        <f t="shared" ref="AL460" si="1792">IF(U388=U460,"〇","✕")</f>
        <v>〇</v>
      </c>
      <c r="AM460" s="896" t="str">
        <f t="shared" ref="AM460" si="1793">IF(V388=V460,"〇","✕")</f>
        <v>〇</v>
      </c>
    </row>
    <row r="461" spans="1:39" hidden="1">
      <c r="A461" s="871"/>
      <c r="B461" s="912"/>
      <c r="C461" s="865"/>
      <c r="D461" s="405" t="s">
        <v>22</v>
      </c>
      <c r="E461" s="899"/>
      <c r="F461" s="892"/>
      <c r="G461" s="892"/>
      <c r="H461" s="892"/>
      <c r="I461" s="892"/>
      <c r="J461" s="892"/>
      <c r="K461" s="897"/>
      <c r="L461" s="897"/>
      <c r="M461" s="897"/>
      <c r="N461" s="897"/>
      <c r="O461" s="897"/>
      <c r="P461" s="897"/>
      <c r="Q461" s="897"/>
      <c r="R461" s="897"/>
      <c r="S461" s="897"/>
      <c r="T461" s="897"/>
      <c r="U461" s="897"/>
      <c r="V461" s="894"/>
      <c r="W461" s="897"/>
      <c r="X461" s="897"/>
      <c r="Y461" s="897"/>
      <c r="Z461" s="897"/>
      <c r="AA461" s="897"/>
      <c r="AB461" s="897"/>
      <c r="AC461" s="897"/>
      <c r="AD461" s="897"/>
      <c r="AE461" s="897"/>
      <c r="AF461" s="897"/>
      <c r="AG461" s="897"/>
      <c r="AH461" s="897"/>
      <c r="AI461" s="897"/>
      <c r="AJ461" s="897"/>
      <c r="AK461" s="897"/>
      <c r="AL461" s="897"/>
      <c r="AM461" s="897"/>
    </row>
    <row r="462" spans="1:39" hidden="1">
      <c r="A462" s="871"/>
      <c r="B462" s="912"/>
      <c r="C462" s="909" t="s">
        <v>52</v>
      </c>
      <c r="D462" s="405" t="s">
        <v>53</v>
      </c>
      <c r="E462" s="899"/>
      <c r="F462" s="892"/>
      <c r="G462" s="892"/>
      <c r="H462" s="892"/>
      <c r="I462" s="892"/>
      <c r="J462" s="892"/>
      <c r="K462" s="897"/>
      <c r="L462" s="897"/>
      <c r="M462" s="897"/>
      <c r="N462" s="897"/>
      <c r="O462" s="897"/>
      <c r="P462" s="897"/>
      <c r="Q462" s="897"/>
      <c r="R462" s="897"/>
      <c r="S462" s="897"/>
      <c r="T462" s="897"/>
      <c r="U462" s="897"/>
      <c r="V462" s="894"/>
      <c r="W462" s="897"/>
      <c r="X462" s="897"/>
      <c r="Y462" s="897"/>
      <c r="Z462" s="897"/>
      <c r="AA462" s="897"/>
      <c r="AB462" s="897"/>
      <c r="AC462" s="897"/>
      <c r="AD462" s="897"/>
      <c r="AE462" s="897"/>
      <c r="AF462" s="897"/>
      <c r="AG462" s="897"/>
      <c r="AH462" s="897"/>
      <c r="AI462" s="897"/>
      <c r="AJ462" s="897"/>
      <c r="AK462" s="897"/>
      <c r="AL462" s="897"/>
      <c r="AM462" s="897"/>
    </row>
    <row r="463" spans="1:39" hidden="1">
      <c r="A463" s="871"/>
      <c r="B463" s="912"/>
      <c r="C463" s="910"/>
      <c r="D463" s="404" t="s">
        <v>54</v>
      </c>
      <c r="E463" s="899"/>
      <c r="F463" s="892"/>
      <c r="G463" s="892"/>
      <c r="H463" s="892"/>
      <c r="I463" s="892"/>
      <c r="J463" s="892"/>
      <c r="K463" s="898"/>
      <c r="L463" s="898"/>
      <c r="M463" s="898"/>
      <c r="N463" s="898"/>
      <c r="O463" s="898"/>
      <c r="P463" s="898"/>
      <c r="Q463" s="898"/>
      <c r="R463" s="898"/>
      <c r="S463" s="898"/>
      <c r="T463" s="898"/>
      <c r="U463" s="898"/>
      <c r="V463" s="895"/>
      <c r="W463" s="898"/>
      <c r="X463" s="898"/>
      <c r="Y463" s="898"/>
      <c r="Z463" s="898"/>
      <c r="AA463" s="898"/>
      <c r="AB463" s="898"/>
      <c r="AC463" s="898"/>
      <c r="AD463" s="898"/>
      <c r="AE463" s="898"/>
      <c r="AF463" s="898"/>
      <c r="AG463" s="898"/>
      <c r="AH463" s="898"/>
      <c r="AI463" s="898"/>
      <c r="AJ463" s="898"/>
      <c r="AK463" s="898"/>
      <c r="AL463" s="898"/>
      <c r="AM463" s="898"/>
    </row>
    <row r="464" spans="1:39" hidden="1">
      <c r="A464" s="871"/>
      <c r="B464" s="911" t="s">
        <v>65</v>
      </c>
      <c r="C464" s="864" t="s">
        <v>50</v>
      </c>
      <c r="D464" s="403" t="s">
        <v>21</v>
      </c>
      <c r="E464" s="899"/>
      <c r="F464" s="892"/>
      <c r="G464" s="892"/>
      <c r="H464" s="892"/>
      <c r="I464" s="892"/>
      <c r="J464" s="892"/>
      <c r="K464" s="892"/>
      <c r="L464" s="896">
        <v>0.95</v>
      </c>
      <c r="M464" s="896">
        <v>0.91</v>
      </c>
      <c r="N464" s="896">
        <v>0.85</v>
      </c>
      <c r="O464" s="896">
        <v>0.83</v>
      </c>
      <c r="P464" s="896">
        <v>0.81</v>
      </c>
      <c r="Q464" s="896">
        <v>0.8</v>
      </c>
      <c r="R464" s="896">
        <v>0.78</v>
      </c>
      <c r="S464" s="896">
        <v>0.77</v>
      </c>
      <c r="T464" s="896">
        <v>0.77</v>
      </c>
      <c r="U464" s="896">
        <v>0.76</v>
      </c>
      <c r="V464" s="893">
        <v>0.75</v>
      </c>
      <c r="W464" s="896" t="str">
        <f>IF(F392=F464,"〇","✕")</f>
        <v>〇</v>
      </c>
      <c r="X464" s="896" t="str">
        <f t="shared" ref="X464" si="1794">IF(G392=G464,"〇","✕")</f>
        <v>〇</v>
      </c>
      <c r="Y464" s="896" t="str">
        <f t="shared" ref="Y464" si="1795">IF(H392=H464,"〇","✕")</f>
        <v>〇</v>
      </c>
      <c r="Z464" s="896" t="str">
        <f t="shared" ref="Z464" si="1796">IF(I392=I464,"〇","✕")</f>
        <v>〇</v>
      </c>
      <c r="AA464" s="896" t="str">
        <f t="shared" ref="AA464" si="1797">IF(J392=J464,"〇","✕")</f>
        <v>〇</v>
      </c>
      <c r="AB464" s="896" t="str">
        <f t="shared" ref="AB464" si="1798">IF(K392=K464,"〇","✕")</f>
        <v>〇</v>
      </c>
      <c r="AC464" s="896" t="str">
        <f t="shared" ref="AC464" si="1799">IF(L392=L464,"〇","✕")</f>
        <v>〇</v>
      </c>
      <c r="AD464" s="896" t="str">
        <f t="shared" ref="AD464" si="1800">IF(M392=M464,"〇","✕")</f>
        <v>〇</v>
      </c>
      <c r="AE464" s="896" t="str">
        <f t="shared" ref="AE464" si="1801">IF(N392=N464,"〇","✕")</f>
        <v>〇</v>
      </c>
      <c r="AF464" s="896" t="str">
        <f t="shared" ref="AF464" si="1802">IF(O392=O464,"〇","✕")</f>
        <v>〇</v>
      </c>
      <c r="AG464" s="896" t="str">
        <f t="shared" ref="AG464" si="1803">IF(P392=P464,"〇","✕")</f>
        <v>〇</v>
      </c>
      <c r="AH464" s="896" t="str">
        <f t="shared" ref="AH464" si="1804">IF(Q392=Q464,"〇","✕")</f>
        <v>〇</v>
      </c>
      <c r="AI464" s="896" t="str">
        <f t="shared" ref="AI464" si="1805">IF(R392=R464,"〇","✕")</f>
        <v>〇</v>
      </c>
      <c r="AJ464" s="896" t="str">
        <f t="shared" ref="AJ464" si="1806">IF(S392=S464,"〇","✕")</f>
        <v>〇</v>
      </c>
      <c r="AK464" s="896" t="str">
        <f t="shared" ref="AK464" si="1807">IF(T392=T464,"〇","✕")</f>
        <v>〇</v>
      </c>
      <c r="AL464" s="896" t="str">
        <f t="shared" ref="AL464" si="1808">IF(U392=U464,"〇","✕")</f>
        <v>〇</v>
      </c>
      <c r="AM464" s="896" t="str">
        <f t="shared" ref="AM464" si="1809">IF(V392=V464,"〇","✕")</f>
        <v>〇</v>
      </c>
    </row>
    <row r="465" spans="1:39" hidden="1">
      <c r="A465" s="871"/>
      <c r="B465" s="912"/>
      <c r="C465" s="865"/>
      <c r="D465" s="405" t="s">
        <v>22</v>
      </c>
      <c r="E465" s="899"/>
      <c r="F465" s="892"/>
      <c r="G465" s="892"/>
      <c r="H465" s="892"/>
      <c r="I465" s="892"/>
      <c r="J465" s="892"/>
      <c r="K465" s="892"/>
      <c r="L465" s="897"/>
      <c r="M465" s="897"/>
      <c r="N465" s="897"/>
      <c r="O465" s="897"/>
      <c r="P465" s="897"/>
      <c r="Q465" s="897"/>
      <c r="R465" s="897"/>
      <c r="S465" s="897"/>
      <c r="T465" s="897"/>
      <c r="U465" s="897"/>
      <c r="V465" s="894"/>
      <c r="W465" s="897"/>
      <c r="X465" s="897"/>
      <c r="Y465" s="897"/>
      <c r="Z465" s="897"/>
      <c r="AA465" s="897"/>
      <c r="AB465" s="897"/>
      <c r="AC465" s="897"/>
      <c r="AD465" s="897"/>
      <c r="AE465" s="897"/>
      <c r="AF465" s="897"/>
      <c r="AG465" s="897"/>
      <c r="AH465" s="897"/>
      <c r="AI465" s="897"/>
      <c r="AJ465" s="897"/>
      <c r="AK465" s="897"/>
      <c r="AL465" s="897"/>
      <c r="AM465" s="897"/>
    </row>
    <row r="466" spans="1:39" hidden="1">
      <c r="A466" s="871"/>
      <c r="B466" s="912"/>
      <c r="C466" s="909" t="s">
        <v>52</v>
      </c>
      <c r="D466" s="405" t="s">
        <v>53</v>
      </c>
      <c r="E466" s="899"/>
      <c r="F466" s="892"/>
      <c r="G466" s="892"/>
      <c r="H466" s="892"/>
      <c r="I466" s="892"/>
      <c r="J466" s="892"/>
      <c r="K466" s="892"/>
      <c r="L466" s="897"/>
      <c r="M466" s="897"/>
      <c r="N466" s="897"/>
      <c r="O466" s="897"/>
      <c r="P466" s="897"/>
      <c r="Q466" s="897"/>
      <c r="R466" s="897"/>
      <c r="S466" s="897"/>
      <c r="T466" s="897"/>
      <c r="U466" s="897"/>
      <c r="V466" s="894"/>
      <c r="W466" s="897"/>
      <c r="X466" s="897"/>
      <c r="Y466" s="897"/>
      <c r="Z466" s="897"/>
      <c r="AA466" s="897"/>
      <c r="AB466" s="897"/>
      <c r="AC466" s="897"/>
      <c r="AD466" s="897"/>
      <c r="AE466" s="897"/>
      <c r="AF466" s="897"/>
      <c r="AG466" s="897"/>
      <c r="AH466" s="897"/>
      <c r="AI466" s="897"/>
      <c r="AJ466" s="897"/>
      <c r="AK466" s="897"/>
      <c r="AL466" s="897"/>
      <c r="AM466" s="897"/>
    </row>
    <row r="467" spans="1:39" hidden="1">
      <c r="A467" s="871"/>
      <c r="B467" s="912"/>
      <c r="C467" s="910"/>
      <c r="D467" s="404" t="s">
        <v>54</v>
      </c>
      <c r="E467" s="899"/>
      <c r="F467" s="892"/>
      <c r="G467" s="892"/>
      <c r="H467" s="892"/>
      <c r="I467" s="892"/>
      <c r="J467" s="892"/>
      <c r="K467" s="892"/>
      <c r="L467" s="898"/>
      <c r="M467" s="898"/>
      <c r="N467" s="898"/>
      <c r="O467" s="898"/>
      <c r="P467" s="898"/>
      <c r="Q467" s="898"/>
      <c r="R467" s="898"/>
      <c r="S467" s="898"/>
      <c r="T467" s="898"/>
      <c r="U467" s="898"/>
      <c r="V467" s="895"/>
      <c r="W467" s="898"/>
      <c r="X467" s="898"/>
      <c r="Y467" s="898"/>
      <c r="Z467" s="898"/>
      <c r="AA467" s="898"/>
      <c r="AB467" s="898"/>
      <c r="AC467" s="898"/>
      <c r="AD467" s="898"/>
      <c r="AE467" s="898"/>
      <c r="AF467" s="898"/>
      <c r="AG467" s="898"/>
      <c r="AH467" s="898"/>
      <c r="AI467" s="898"/>
      <c r="AJ467" s="898"/>
      <c r="AK467" s="898"/>
      <c r="AL467" s="898"/>
      <c r="AM467" s="898"/>
    </row>
    <row r="468" spans="1:39" hidden="1">
      <c r="A468" s="871"/>
      <c r="B468" s="911" t="s">
        <v>67</v>
      </c>
      <c r="C468" s="864" t="s">
        <v>50</v>
      </c>
      <c r="D468" s="403" t="s">
        <v>21</v>
      </c>
      <c r="E468" s="899"/>
      <c r="F468" s="892"/>
      <c r="G468" s="892"/>
      <c r="H468" s="892"/>
      <c r="I468" s="892"/>
      <c r="J468" s="892"/>
      <c r="K468" s="892"/>
      <c r="L468" s="892"/>
      <c r="M468" s="896">
        <v>0.96</v>
      </c>
      <c r="N468" s="896">
        <v>0.89</v>
      </c>
      <c r="O468" s="896">
        <v>0.87</v>
      </c>
      <c r="P468" s="896">
        <v>0.86</v>
      </c>
      <c r="Q468" s="896">
        <v>0.84</v>
      </c>
      <c r="R468" s="896">
        <v>0.82</v>
      </c>
      <c r="S468" s="896">
        <v>0.82</v>
      </c>
      <c r="T468" s="896">
        <v>0.81</v>
      </c>
      <c r="U468" s="896">
        <v>0.8</v>
      </c>
      <c r="V468" s="893">
        <v>0.79</v>
      </c>
      <c r="W468" s="896" t="str">
        <f>IF(F396=F468,"〇","✕")</f>
        <v>〇</v>
      </c>
      <c r="X468" s="896" t="str">
        <f t="shared" ref="X468" si="1810">IF(G396=G468,"〇","✕")</f>
        <v>〇</v>
      </c>
      <c r="Y468" s="896" t="str">
        <f t="shared" ref="Y468" si="1811">IF(H396=H468,"〇","✕")</f>
        <v>〇</v>
      </c>
      <c r="Z468" s="896" t="str">
        <f t="shared" ref="Z468" si="1812">IF(I396=I468,"〇","✕")</f>
        <v>〇</v>
      </c>
      <c r="AA468" s="896" t="str">
        <f t="shared" ref="AA468" si="1813">IF(J396=J468,"〇","✕")</f>
        <v>〇</v>
      </c>
      <c r="AB468" s="896" t="str">
        <f t="shared" ref="AB468" si="1814">IF(K396=K468,"〇","✕")</f>
        <v>〇</v>
      </c>
      <c r="AC468" s="896" t="str">
        <f t="shared" ref="AC468" si="1815">IF(L396=L468,"〇","✕")</f>
        <v>〇</v>
      </c>
      <c r="AD468" s="896" t="str">
        <f t="shared" ref="AD468" si="1816">IF(M396=M468,"〇","✕")</f>
        <v>〇</v>
      </c>
      <c r="AE468" s="896" t="str">
        <f t="shared" ref="AE468" si="1817">IF(N396=N468,"〇","✕")</f>
        <v>〇</v>
      </c>
      <c r="AF468" s="896" t="str">
        <f t="shared" ref="AF468" si="1818">IF(O396=O468,"〇","✕")</f>
        <v>〇</v>
      </c>
      <c r="AG468" s="896" t="str">
        <f t="shared" ref="AG468" si="1819">IF(P396=P468,"〇","✕")</f>
        <v>〇</v>
      </c>
      <c r="AH468" s="896" t="str">
        <f t="shared" ref="AH468" si="1820">IF(Q396=Q468,"〇","✕")</f>
        <v>〇</v>
      </c>
      <c r="AI468" s="896" t="str">
        <f t="shared" ref="AI468" si="1821">IF(R396=R468,"〇","✕")</f>
        <v>〇</v>
      </c>
      <c r="AJ468" s="896" t="str">
        <f t="shared" ref="AJ468" si="1822">IF(S396=S468,"〇","✕")</f>
        <v>〇</v>
      </c>
      <c r="AK468" s="896" t="str">
        <f t="shared" ref="AK468" si="1823">IF(T396=T468,"〇","✕")</f>
        <v>〇</v>
      </c>
      <c r="AL468" s="896" t="str">
        <f t="shared" ref="AL468" si="1824">IF(U396=U468,"〇","✕")</f>
        <v>〇</v>
      </c>
      <c r="AM468" s="896" t="str">
        <f t="shared" ref="AM468" si="1825">IF(V396=V468,"〇","✕")</f>
        <v>〇</v>
      </c>
    </row>
    <row r="469" spans="1:39" hidden="1">
      <c r="A469" s="871"/>
      <c r="B469" s="912"/>
      <c r="C469" s="865"/>
      <c r="D469" s="405" t="s">
        <v>22</v>
      </c>
      <c r="E469" s="899"/>
      <c r="F469" s="892"/>
      <c r="G469" s="892"/>
      <c r="H469" s="892"/>
      <c r="I469" s="892"/>
      <c r="J469" s="892"/>
      <c r="K469" s="892"/>
      <c r="L469" s="892"/>
      <c r="M469" s="897"/>
      <c r="N469" s="897"/>
      <c r="O469" s="897"/>
      <c r="P469" s="897"/>
      <c r="Q469" s="897"/>
      <c r="R469" s="897"/>
      <c r="S469" s="897"/>
      <c r="T469" s="897"/>
      <c r="U469" s="897"/>
      <c r="V469" s="894"/>
      <c r="W469" s="897"/>
      <c r="X469" s="897"/>
      <c r="Y469" s="897"/>
      <c r="Z469" s="897"/>
      <c r="AA469" s="897"/>
      <c r="AB469" s="897"/>
      <c r="AC469" s="897"/>
      <c r="AD469" s="897"/>
      <c r="AE469" s="897"/>
      <c r="AF469" s="897"/>
      <c r="AG469" s="897"/>
      <c r="AH469" s="897"/>
      <c r="AI469" s="897"/>
      <c r="AJ469" s="897"/>
      <c r="AK469" s="897"/>
      <c r="AL469" s="897"/>
      <c r="AM469" s="897"/>
    </row>
    <row r="470" spans="1:39" hidden="1">
      <c r="A470" s="871"/>
      <c r="B470" s="912"/>
      <c r="C470" s="909" t="s">
        <v>52</v>
      </c>
      <c r="D470" s="405" t="s">
        <v>53</v>
      </c>
      <c r="E470" s="899"/>
      <c r="F470" s="892"/>
      <c r="G470" s="892"/>
      <c r="H470" s="892"/>
      <c r="I470" s="892"/>
      <c r="J470" s="892"/>
      <c r="K470" s="892"/>
      <c r="L470" s="892"/>
      <c r="M470" s="897"/>
      <c r="N470" s="897"/>
      <c r="O470" s="897"/>
      <c r="P470" s="897"/>
      <c r="Q470" s="897"/>
      <c r="R470" s="897"/>
      <c r="S470" s="897"/>
      <c r="T470" s="897"/>
      <c r="U470" s="897"/>
      <c r="V470" s="894"/>
      <c r="W470" s="897"/>
      <c r="X470" s="897"/>
      <c r="Y470" s="897"/>
      <c r="Z470" s="897"/>
      <c r="AA470" s="897"/>
      <c r="AB470" s="897"/>
      <c r="AC470" s="897"/>
      <c r="AD470" s="897"/>
      <c r="AE470" s="897"/>
      <c r="AF470" s="897"/>
      <c r="AG470" s="897"/>
      <c r="AH470" s="897"/>
      <c r="AI470" s="897"/>
      <c r="AJ470" s="897"/>
      <c r="AK470" s="897"/>
      <c r="AL470" s="897"/>
      <c r="AM470" s="897"/>
    </row>
    <row r="471" spans="1:39" hidden="1">
      <c r="A471" s="871"/>
      <c r="B471" s="912"/>
      <c r="C471" s="910"/>
      <c r="D471" s="404" t="s">
        <v>54</v>
      </c>
      <c r="E471" s="899"/>
      <c r="F471" s="892"/>
      <c r="G471" s="892"/>
      <c r="H471" s="892"/>
      <c r="I471" s="892"/>
      <c r="J471" s="892"/>
      <c r="K471" s="892"/>
      <c r="L471" s="892"/>
      <c r="M471" s="898"/>
      <c r="N471" s="898"/>
      <c r="O471" s="898"/>
      <c r="P471" s="898"/>
      <c r="Q471" s="898"/>
      <c r="R471" s="898"/>
      <c r="S471" s="898"/>
      <c r="T471" s="898"/>
      <c r="U471" s="898"/>
      <c r="V471" s="895"/>
      <c r="W471" s="898"/>
      <c r="X471" s="898"/>
      <c r="Y471" s="898"/>
      <c r="Z471" s="898"/>
      <c r="AA471" s="898"/>
      <c r="AB471" s="898"/>
      <c r="AC471" s="898"/>
      <c r="AD471" s="898"/>
      <c r="AE471" s="898"/>
      <c r="AF471" s="898"/>
      <c r="AG471" s="898"/>
      <c r="AH471" s="898"/>
      <c r="AI471" s="898"/>
      <c r="AJ471" s="898"/>
      <c r="AK471" s="898"/>
      <c r="AL471" s="898"/>
      <c r="AM471" s="898"/>
    </row>
    <row r="472" spans="1:39" hidden="1">
      <c r="A472" s="871"/>
      <c r="B472" s="911" t="s">
        <v>69</v>
      </c>
      <c r="C472" s="864" t="s">
        <v>50</v>
      </c>
      <c r="D472" s="403" t="s">
        <v>21</v>
      </c>
      <c r="E472" s="899"/>
      <c r="F472" s="892"/>
      <c r="G472" s="892"/>
      <c r="H472" s="892"/>
      <c r="I472" s="892"/>
      <c r="J472" s="892"/>
      <c r="K472" s="892"/>
      <c r="L472" s="892"/>
      <c r="M472" s="892"/>
      <c r="N472" s="896">
        <v>0.93</v>
      </c>
      <c r="O472" s="896">
        <v>0.91</v>
      </c>
      <c r="P472" s="896">
        <v>0.89</v>
      </c>
      <c r="Q472" s="896">
        <v>0.88</v>
      </c>
      <c r="R472" s="896">
        <v>0.86</v>
      </c>
      <c r="S472" s="896">
        <v>0.85</v>
      </c>
      <c r="T472" s="896">
        <v>0.84</v>
      </c>
      <c r="U472" s="896">
        <v>0.83</v>
      </c>
      <c r="V472" s="893">
        <v>0.82</v>
      </c>
      <c r="W472" s="896" t="str">
        <f>IF(F400=F472,"〇","✕")</f>
        <v>〇</v>
      </c>
      <c r="X472" s="896" t="str">
        <f t="shared" ref="X472" si="1826">IF(G400=G472,"〇","✕")</f>
        <v>〇</v>
      </c>
      <c r="Y472" s="896" t="str">
        <f t="shared" ref="Y472" si="1827">IF(H400=H472,"〇","✕")</f>
        <v>〇</v>
      </c>
      <c r="Z472" s="896" t="str">
        <f t="shared" ref="Z472" si="1828">IF(I400=I472,"〇","✕")</f>
        <v>〇</v>
      </c>
      <c r="AA472" s="896" t="str">
        <f t="shared" ref="AA472" si="1829">IF(J400=J472,"〇","✕")</f>
        <v>〇</v>
      </c>
      <c r="AB472" s="896" t="str">
        <f t="shared" ref="AB472" si="1830">IF(K400=K472,"〇","✕")</f>
        <v>〇</v>
      </c>
      <c r="AC472" s="896" t="str">
        <f t="shared" ref="AC472" si="1831">IF(L400=L472,"〇","✕")</f>
        <v>〇</v>
      </c>
      <c r="AD472" s="896" t="str">
        <f t="shared" ref="AD472" si="1832">IF(M400=M472,"〇","✕")</f>
        <v>〇</v>
      </c>
      <c r="AE472" s="896" t="str">
        <f t="shared" ref="AE472" si="1833">IF(N400=N472,"〇","✕")</f>
        <v>〇</v>
      </c>
      <c r="AF472" s="896" t="str">
        <f t="shared" ref="AF472" si="1834">IF(O400=O472,"〇","✕")</f>
        <v>〇</v>
      </c>
      <c r="AG472" s="896" t="str">
        <f t="shared" ref="AG472" si="1835">IF(P400=P472,"〇","✕")</f>
        <v>〇</v>
      </c>
      <c r="AH472" s="896" t="str">
        <f t="shared" ref="AH472" si="1836">IF(Q400=Q472,"〇","✕")</f>
        <v>〇</v>
      </c>
      <c r="AI472" s="896" t="str">
        <f t="shared" ref="AI472" si="1837">IF(R400=R472,"〇","✕")</f>
        <v>〇</v>
      </c>
      <c r="AJ472" s="896" t="str">
        <f t="shared" ref="AJ472" si="1838">IF(S400=S472,"〇","✕")</f>
        <v>〇</v>
      </c>
      <c r="AK472" s="896" t="str">
        <f t="shared" ref="AK472" si="1839">IF(T400=T472,"〇","✕")</f>
        <v>〇</v>
      </c>
      <c r="AL472" s="896" t="str">
        <f t="shared" ref="AL472" si="1840">IF(U400=U472,"〇","✕")</f>
        <v>〇</v>
      </c>
      <c r="AM472" s="896" t="str">
        <f t="shared" ref="AM472" si="1841">IF(V400=V472,"〇","✕")</f>
        <v>〇</v>
      </c>
    </row>
    <row r="473" spans="1:39" hidden="1">
      <c r="A473" s="871"/>
      <c r="B473" s="912"/>
      <c r="C473" s="865"/>
      <c r="D473" s="405" t="s">
        <v>22</v>
      </c>
      <c r="E473" s="899"/>
      <c r="F473" s="892"/>
      <c r="G473" s="892"/>
      <c r="H473" s="892"/>
      <c r="I473" s="892"/>
      <c r="J473" s="892"/>
      <c r="K473" s="892"/>
      <c r="L473" s="892"/>
      <c r="M473" s="892"/>
      <c r="N473" s="897"/>
      <c r="O473" s="897"/>
      <c r="P473" s="897"/>
      <c r="Q473" s="897"/>
      <c r="R473" s="897"/>
      <c r="S473" s="897"/>
      <c r="T473" s="897"/>
      <c r="U473" s="897"/>
      <c r="V473" s="894"/>
      <c r="W473" s="897"/>
      <c r="X473" s="897"/>
      <c r="Y473" s="897"/>
      <c r="Z473" s="897"/>
      <c r="AA473" s="897"/>
      <c r="AB473" s="897"/>
      <c r="AC473" s="897"/>
      <c r="AD473" s="897"/>
      <c r="AE473" s="897"/>
      <c r="AF473" s="897"/>
      <c r="AG473" s="897"/>
      <c r="AH473" s="897"/>
      <c r="AI473" s="897"/>
      <c r="AJ473" s="897"/>
      <c r="AK473" s="897"/>
      <c r="AL473" s="897"/>
      <c r="AM473" s="897"/>
    </row>
    <row r="474" spans="1:39" hidden="1">
      <c r="A474" s="871"/>
      <c r="B474" s="912"/>
      <c r="C474" s="909" t="s">
        <v>52</v>
      </c>
      <c r="D474" s="405" t="s">
        <v>53</v>
      </c>
      <c r="E474" s="899"/>
      <c r="F474" s="892"/>
      <c r="G474" s="892"/>
      <c r="H474" s="892"/>
      <c r="I474" s="892"/>
      <c r="J474" s="892"/>
      <c r="K474" s="892"/>
      <c r="L474" s="892"/>
      <c r="M474" s="892"/>
      <c r="N474" s="897"/>
      <c r="O474" s="897"/>
      <c r="P474" s="897"/>
      <c r="Q474" s="897"/>
      <c r="R474" s="897"/>
      <c r="S474" s="897"/>
      <c r="T474" s="897"/>
      <c r="U474" s="897"/>
      <c r="V474" s="894"/>
      <c r="W474" s="897"/>
      <c r="X474" s="897"/>
      <c r="Y474" s="897"/>
      <c r="Z474" s="897"/>
      <c r="AA474" s="897"/>
      <c r="AB474" s="897"/>
      <c r="AC474" s="897"/>
      <c r="AD474" s="897"/>
      <c r="AE474" s="897"/>
      <c r="AF474" s="897"/>
      <c r="AG474" s="897"/>
      <c r="AH474" s="897"/>
      <c r="AI474" s="897"/>
      <c r="AJ474" s="897"/>
      <c r="AK474" s="897"/>
      <c r="AL474" s="897"/>
      <c r="AM474" s="897"/>
    </row>
    <row r="475" spans="1:39" hidden="1">
      <c r="A475" s="871"/>
      <c r="B475" s="912"/>
      <c r="C475" s="910"/>
      <c r="D475" s="404" t="s">
        <v>54</v>
      </c>
      <c r="E475" s="899"/>
      <c r="F475" s="892"/>
      <c r="G475" s="892"/>
      <c r="H475" s="892"/>
      <c r="I475" s="892"/>
      <c r="J475" s="892"/>
      <c r="K475" s="892"/>
      <c r="L475" s="892"/>
      <c r="M475" s="892"/>
      <c r="N475" s="898"/>
      <c r="O475" s="898"/>
      <c r="P475" s="898"/>
      <c r="Q475" s="898"/>
      <c r="R475" s="898"/>
      <c r="S475" s="898"/>
      <c r="T475" s="898"/>
      <c r="U475" s="898"/>
      <c r="V475" s="895"/>
      <c r="W475" s="898"/>
      <c r="X475" s="898"/>
      <c r="Y475" s="898"/>
      <c r="Z475" s="898"/>
      <c r="AA475" s="898"/>
      <c r="AB475" s="898"/>
      <c r="AC475" s="898"/>
      <c r="AD475" s="898"/>
      <c r="AE475" s="898"/>
      <c r="AF475" s="898"/>
      <c r="AG475" s="898"/>
      <c r="AH475" s="898"/>
      <c r="AI475" s="898"/>
      <c r="AJ475" s="898"/>
      <c r="AK475" s="898"/>
      <c r="AL475" s="898"/>
      <c r="AM475" s="898"/>
    </row>
    <row r="476" spans="1:39" hidden="1">
      <c r="A476" s="871"/>
      <c r="B476" s="911" t="s">
        <v>71</v>
      </c>
      <c r="C476" s="864" t="s">
        <v>50</v>
      </c>
      <c r="D476" s="403" t="s">
        <v>21</v>
      </c>
      <c r="E476" s="899"/>
      <c r="F476" s="892"/>
      <c r="G476" s="892"/>
      <c r="H476" s="892"/>
      <c r="I476" s="892"/>
      <c r="J476" s="892"/>
      <c r="K476" s="892"/>
      <c r="L476" s="892"/>
      <c r="M476" s="892"/>
      <c r="N476" s="892"/>
      <c r="O476" s="896">
        <v>0.98</v>
      </c>
      <c r="P476" s="896">
        <v>0.96</v>
      </c>
      <c r="Q476" s="896">
        <v>0.94</v>
      </c>
      <c r="R476" s="896">
        <v>0.92</v>
      </c>
      <c r="S476" s="896">
        <v>0.91</v>
      </c>
      <c r="T476" s="896">
        <v>0.9</v>
      </c>
      <c r="U476" s="896">
        <v>0.89</v>
      </c>
      <c r="V476" s="893">
        <v>0.89</v>
      </c>
      <c r="W476" s="896" t="str">
        <f>IF(F404=F476,"〇","✕")</f>
        <v>〇</v>
      </c>
      <c r="X476" s="896" t="str">
        <f t="shared" ref="X476" si="1842">IF(G404=G476,"〇","✕")</f>
        <v>〇</v>
      </c>
      <c r="Y476" s="896" t="str">
        <f t="shared" ref="Y476" si="1843">IF(H404=H476,"〇","✕")</f>
        <v>〇</v>
      </c>
      <c r="Z476" s="896" t="str">
        <f t="shared" ref="Z476" si="1844">IF(I404=I476,"〇","✕")</f>
        <v>〇</v>
      </c>
      <c r="AA476" s="896" t="str">
        <f t="shared" ref="AA476" si="1845">IF(J404=J476,"〇","✕")</f>
        <v>〇</v>
      </c>
      <c r="AB476" s="896" t="str">
        <f t="shared" ref="AB476" si="1846">IF(K404=K476,"〇","✕")</f>
        <v>〇</v>
      </c>
      <c r="AC476" s="896" t="str">
        <f t="shared" ref="AC476" si="1847">IF(L404=L476,"〇","✕")</f>
        <v>〇</v>
      </c>
      <c r="AD476" s="896" t="str">
        <f t="shared" ref="AD476" si="1848">IF(M404=M476,"〇","✕")</f>
        <v>〇</v>
      </c>
      <c r="AE476" s="896" t="str">
        <f t="shared" ref="AE476" si="1849">IF(N404=N476,"〇","✕")</f>
        <v>〇</v>
      </c>
      <c r="AF476" s="896" t="str">
        <f t="shared" ref="AF476" si="1850">IF(O404=O476,"〇","✕")</f>
        <v>〇</v>
      </c>
      <c r="AG476" s="896" t="str">
        <f t="shared" ref="AG476" si="1851">IF(P404=P476,"〇","✕")</f>
        <v>〇</v>
      </c>
      <c r="AH476" s="896" t="str">
        <f t="shared" ref="AH476" si="1852">IF(Q404=Q476,"〇","✕")</f>
        <v>〇</v>
      </c>
      <c r="AI476" s="896" t="str">
        <f t="shared" ref="AI476" si="1853">IF(R404=R476,"〇","✕")</f>
        <v>〇</v>
      </c>
      <c r="AJ476" s="896" t="str">
        <f t="shared" ref="AJ476" si="1854">IF(S404=S476,"〇","✕")</f>
        <v>〇</v>
      </c>
      <c r="AK476" s="896" t="str">
        <f t="shared" ref="AK476" si="1855">IF(T404=T476,"〇","✕")</f>
        <v>〇</v>
      </c>
      <c r="AL476" s="896" t="str">
        <f t="shared" ref="AL476" si="1856">IF(U404=U476,"〇","✕")</f>
        <v>〇</v>
      </c>
      <c r="AM476" s="896" t="str">
        <f t="shared" ref="AM476" si="1857">IF(V404=V476,"〇","✕")</f>
        <v>〇</v>
      </c>
    </row>
    <row r="477" spans="1:39" hidden="1">
      <c r="A477" s="871"/>
      <c r="B477" s="912"/>
      <c r="C477" s="865"/>
      <c r="D477" s="405" t="s">
        <v>22</v>
      </c>
      <c r="E477" s="899"/>
      <c r="F477" s="892"/>
      <c r="G477" s="892"/>
      <c r="H477" s="892"/>
      <c r="I477" s="892"/>
      <c r="J477" s="892"/>
      <c r="K477" s="892"/>
      <c r="L477" s="892"/>
      <c r="M477" s="892"/>
      <c r="N477" s="892"/>
      <c r="O477" s="897"/>
      <c r="P477" s="897"/>
      <c r="Q477" s="897"/>
      <c r="R477" s="897"/>
      <c r="S477" s="897"/>
      <c r="T477" s="897"/>
      <c r="U477" s="897"/>
      <c r="V477" s="894"/>
      <c r="W477" s="897"/>
      <c r="X477" s="897"/>
      <c r="Y477" s="897"/>
      <c r="Z477" s="897"/>
      <c r="AA477" s="897"/>
      <c r="AB477" s="897"/>
      <c r="AC477" s="897"/>
      <c r="AD477" s="897"/>
      <c r="AE477" s="897"/>
      <c r="AF477" s="897"/>
      <c r="AG477" s="897"/>
      <c r="AH477" s="897"/>
      <c r="AI477" s="897"/>
      <c r="AJ477" s="897"/>
      <c r="AK477" s="897"/>
      <c r="AL477" s="897"/>
      <c r="AM477" s="897"/>
    </row>
    <row r="478" spans="1:39" hidden="1">
      <c r="A478" s="871"/>
      <c r="B478" s="912"/>
      <c r="C478" s="909" t="s">
        <v>52</v>
      </c>
      <c r="D478" s="405" t="s">
        <v>53</v>
      </c>
      <c r="E478" s="899"/>
      <c r="F478" s="892"/>
      <c r="G478" s="892"/>
      <c r="H478" s="892"/>
      <c r="I478" s="892"/>
      <c r="J478" s="892"/>
      <c r="K478" s="892"/>
      <c r="L478" s="892"/>
      <c r="M478" s="892"/>
      <c r="N478" s="892"/>
      <c r="O478" s="897"/>
      <c r="P478" s="897"/>
      <c r="Q478" s="897"/>
      <c r="R478" s="897"/>
      <c r="S478" s="897"/>
      <c r="T478" s="897"/>
      <c r="U478" s="897"/>
      <c r="V478" s="894"/>
      <c r="W478" s="897"/>
      <c r="X478" s="897"/>
      <c r="Y478" s="897"/>
      <c r="Z478" s="897"/>
      <c r="AA478" s="897"/>
      <c r="AB478" s="897"/>
      <c r="AC478" s="897"/>
      <c r="AD478" s="897"/>
      <c r="AE478" s="897"/>
      <c r="AF478" s="897"/>
      <c r="AG478" s="897"/>
      <c r="AH478" s="897"/>
      <c r="AI478" s="897"/>
      <c r="AJ478" s="897"/>
      <c r="AK478" s="897"/>
      <c r="AL478" s="897"/>
      <c r="AM478" s="897"/>
    </row>
    <row r="479" spans="1:39" hidden="1">
      <c r="A479" s="871"/>
      <c r="B479" s="912"/>
      <c r="C479" s="910"/>
      <c r="D479" s="404" t="s">
        <v>54</v>
      </c>
      <c r="E479" s="899"/>
      <c r="F479" s="892"/>
      <c r="G479" s="892"/>
      <c r="H479" s="892"/>
      <c r="I479" s="892"/>
      <c r="J479" s="892"/>
      <c r="K479" s="892"/>
      <c r="L479" s="892"/>
      <c r="M479" s="892"/>
      <c r="N479" s="892"/>
      <c r="O479" s="898"/>
      <c r="P479" s="898"/>
      <c r="Q479" s="898"/>
      <c r="R479" s="898"/>
      <c r="S479" s="898"/>
      <c r="T479" s="898"/>
      <c r="U479" s="898"/>
      <c r="V479" s="895"/>
      <c r="W479" s="898"/>
      <c r="X479" s="898"/>
      <c r="Y479" s="898"/>
      <c r="Z479" s="898"/>
      <c r="AA479" s="898"/>
      <c r="AB479" s="898"/>
      <c r="AC479" s="898"/>
      <c r="AD479" s="898"/>
      <c r="AE479" s="898"/>
      <c r="AF479" s="898"/>
      <c r="AG479" s="898"/>
      <c r="AH479" s="898"/>
      <c r="AI479" s="898"/>
      <c r="AJ479" s="898"/>
      <c r="AK479" s="898"/>
      <c r="AL479" s="898"/>
      <c r="AM479" s="898"/>
    </row>
    <row r="480" spans="1:39" hidden="1">
      <c r="A480" s="871"/>
      <c r="B480" s="911" t="s">
        <v>73</v>
      </c>
      <c r="C480" s="864" t="s">
        <v>50</v>
      </c>
      <c r="D480" s="403" t="s">
        <v>21</v>
      </c>
      <c r="E480" s="899"/>
      <c r="F480" s="892"/>
      <c r="G480" s="892"/>
      <c r="H480" s="892"/>
      <c r="I480" s="892"/>
      <c r="J480" s="892"/>
      <c r="K480" s="892"/>
      <c r="L480" s="892"/>
      <c r="M480" s="892"/>
      <c r="N480" s="892"/>
      <c r="O480" s="892"/>
      <c r="P480" s="896">
        <v>0.98</v>
      </c>
      <c r="Q480" s="896">
        <v>0.96</v>
      </c>
      <c r="R480" s="896">
        <v>0.94</v>
      </c>
      <c r="S480" s="896">
        <v>0.93</v>
      </c>
      <c r="T480" s="896">
        <v>0.92</v>
      </c>
      <c r="U480" s="896">
        <v>0.91</v>
      </c>
      <c r="V480" s="893">
        <v>0.9</v>
      </c>
      <c r="W480" s="896" t="str">
        <f>IF(F408=F480,"〇","✕")</f>
        <v>〇</v>
      </c>
      <c r="X480" s="896" t="str">
        <f t="shared" ref="X480" si="1858">IF(G408=G480,"〇","✕")</f>
        <v>〇</v>
      </c>
      <c r="Y480" s="896" t="str">
        <f t="shared" ref="Y480" si="1859">IF(H408=H480,"〇","✕")</f>
        <v>〇</v>
      </c>
      <c r="Z480" s="896" t="str">
        <f t="shared" ref="Z480" si="1860">IF(I408=I480,"〇","✕")</f>
        <v>〇</v>
      </c>
      <c r="AA480" s="896" t="str">
        <f t="shared" ref="AA480" si="1861">IF(J408=J480,"〇","✕")</f>
        <v>〇</v>
      </c>
      <c r="AB480" s="896" t="str">
        <f t="shared" ref="AB480" si="1862">IF(K408=K480,"〇","✕")</f>
        <v>〇</v>
      </c>
      <c r="AC480" s="896" t="str">
        <f t="shared" ref="AC480" si="1863">IF(L408=L480,"〇","✕")</f>
        <v>〇</v>
      </c>
      <c r="AD480" s="896" t="str">
        <f t="shared" ref="AD480" si="1864">IF(M408=M480,"〇","✕")</f>
        <v>〇</v>
      </c>
      <c r="AE480" s="896" t="str">
        <f t="shared" ref="AE480" si="1865">IF(N408=N480,"〇","✕")</f>
        <v>〇</v>
      </c>
      <c r="AF480" s="896" t="str">
        <f t="shared" ref="AF480" si="1866">IF(O408=O480,"〇","✕")</f>
        <v>〇</v>
      </c>
      <c r="AG480" s="896" t="str">
        <f t="shared" ref="AG480" si="1867">IF(P408=P480,"〇","✕")</f>
        <v>〇</v>
      </c>
      <c r="AH480" s="896" t="str">
        <f t="shared" ref="AH480" si="1868">IF(Q408=Q480,"〇","✕")</f>
        <v>〇</v>
      </c>
      <c r="AI480" s="896" t="str">
        <f t="shared" ref="AI480" si="1869">IF(R408=R480,"〇","✕")</f>
        <v>〇</v>
      </c>
      <c r="AJ480" s="896" t="str">
        <f t="shared" ref="AJ480" si="1870">IF(S408=S480,"〇","✕")</f>
        <v>〇</v>
      </c>
      <c r="AK480" s="896" t="str">
        <f t="shared" ref="AK480" si="1871">IF(T408=T480,"〇","✕")</f>
        <v>〇</v>
      </c>
      <c r="AL480" s="896" t="str">
        <f t="shared" ref="AL480" si="1872">IF(U408=U480,"〇","✕")</f>
        <v>〇</v>
      </c>
      <c r="AM480" s="896" t="str">
        <f t="shared" ref="AM480" si="1873">IF(V408=V480,"〇","✕")</f>
        <v>〇</v>
      </c>
    </row>
    <row r="481" spans="1:39" hidden="1">
      <c r="A481" s="871"/>
      <c r="B481" s="912"/>
      <c r="C481" s="865"/>
      <c r="D481" s="405" t="s">
        <v>22</v>
      </c>
      <c r="E481" s="899"/>
      <c r="F481" s="892"/>
      <c r="G481" s="892"/>
      <c r="H481" s="892"/>
      <c r="I481" s="892"/>
      <c r="J481" s="892"/>
      <c r="K481" s="892"/>
      <c r="L481" s="892"/>
      <c r="M481" s="892"/>
      <c r="N481" s="892"/>
      <c r="O481" s="892"/>
      <c r="P481" s="897"/>
      <c r="Q481" s="897"/>
      <c r="R481" s="897"/>
      <c r="S481" s="897"/>
      <c r="T481" s="897"/>
      <c r="U481" s="897"/>
      <c r="V481" s="894"/>
      <c r="W481" s="897"/>
      <c r="X481" s="897"/>
      <c r="Y481" s="897"/>
      <c r="Z481" s="897"/>
      <c r="AA481" s="897"/>
      <c r="AB481" s="897"/>
      <c r="AC481" s="897"/>
      <c r="AD481" s="897"/>
      <c r="AE481" s="897"/>
      <c r="AF481" s="897"/>
      <c r="AG481" s="897"/>
      <c r="AH481" s="897"/>
      <c r="AI481" s="897"/>
      <c r="AJ481" s="897"/>
      <c r="AK481" s="897"/>
      <c r="AL481" s="897"/>
      <c r="AM481" s="897"/>
    </row>
    <row r="482" spans="1:39" hidden="1">
      <c r="A482" s="871"/>
      <c r="B482" s="912"/>
      <c r="C482" s="909" t="s">
        <v>52</v>
      </c>
      <c r="D482" s="405" t="s">
        <v>53</v>
      </c>
      <c r="E482" s="899"/>
      <c r="F482" s="892"/>
      <c r="G482" s="892"/>
      <c r="H482" s="892"/>
      <c r="I482" s="892"/>
      <c r="J482" s="892"/>
      <c r="K482" s="892"/>
      <c r="L482" s="892"/>
      <c r="M482" s="892"/>
      <c r="N482" s="892"/>
      <c r="O482" s="892"/>
      <c r="P482" s="897"/>
      <c r="Q482" s="897"/>
      <c r="R482" s="897"/>
      <c r="S482" s="897"/>
      <c r="T482" s="897"/>
      <c r="U482" s="897"/>
      <c r="V482" s="894"/>
      <c r="W482" s="897"/>
      <c r="X482" s="897"/>
      <c r="Y482" s="897"/>
      <c r="Z482" s="897"/>
      <c r="AA482" s="897"/>
      <c r="AB482" s="897"/>
      <c r="AC482" s="897"/>
      <c r="AD482" s="897"/>
      <c r="AE482" s="897"/>
      <c r="AF482" s="897"/>
      <c r="AG482" s="897"/>
      <c r="AH482" s="897"/>
      <c r="AI482" s="897"/>
      <c r="AJ482" s="897"/>
      <c r="AK482" s="897"/>
      <c r="AL482" s="897"/>
      <c r="AM482" s="897"/>
    </row>
    <row r="483" spans="1:39" hidden="1">
      <c r="A483" s="871"/>
      <c r="B483" s="912"/>
      <c r="C483" s="910"/>
      <c r="D483" s="404" t="s">
        <v>54</v>
      </c>
      <c r="E483" s="899"/>
      <c r="F483" s="892"/>
      <c r="G483" s="892"/>
      <c r="H483" s="892"/>
      <c r="I483" s="892"/>
      <c r="J483" s="892"/>
      <c r="K483" s="892"/>
      <c r="L483" s="892"/>
      <c r="M483" s="892"/>
      <c r="N483" s="892"/>
      <c r="O483" s="892"/>
      <c r="P483" s="898"/>
      <c r="Q483" s="898"/>
      <c r="R483" s="898"/>
      <c r="S483" s="898"/>
      <c r="T483" s="898"/>
      <c r="U483" s="898"/>
      <c r="V483" s="895"/>
      <c r="W483" s="898"/>
      <c r="X483" s="898"/>
      <c r="Y483" s="898"/>
      <c r="Z483" s="898"/>
      <c r="AA483" s="898"/>
      <c r="AB483" s="898"/>
      <c r="AC483" s="898"/>
      <c r="AD483" s="898"/>
      <c r="AE483" s="898"/>
      <c r="AF483" s="898"/>
      <c r="AG483" s="898"/>
      <c r="AH483" s="898"/>
      <c r="AI483" s="898"/>
      <c r="AJ483" s="898"/>
      <c r="AK483" s="898"/>
      <c r="AL483" s="898"/>
      <c r="AM483" s="898"/>
    </row>
    <row r="484" spans="1:39" hidden="1">
      <c r="A484" s="871"/>
      <c r="B484" s="911" t="s">
        <v>75</v>
      </c>
      <c r="C484" s="864" t="s">
        <v>50</v>
      </c>
      <c r="D484" s="403" t="s">
        <v>21</v>
      </c>
      <c r="E484" s="899"/>
      <c r="F484" s="892"/>
      <c r="G484" s="892"/>
      <c r="H484" s="892"/>
      <c r="I484" s="892"/>
      <c r="J484" s="892"/>
      <c r="K484" s="892"/>
      <c r="L484" s="892"/>
      <c r="M484" s="892"/>
      <c r="N484" s="892"/>
      <c r="O484" s="892"/>
      <c r="P484" s="892"/>
      <c r="Q484" s="896">
        <v>0.98</v>
      </c>
      <c r="R484" s="896">
        <v>0.96</v>
      </c>
      <c r="S484" s="896">
        <v>0.95</v>
      </c>
      <c r="T484" s="896">
        <v>0.94</v>
      </c>
      <c r="U484" s="896">
        <v>0.93</v>
      </c>
      <c r="V484" s="893">
        <v>0.92</v>
      </c>
      <c r="W484" s="896" t="str">
        <f>IF(F412=F484,"〇","✕")</f>
        <v>〇</v>
      </c>
      <c r="X484" s="896" t="str">
        <f t="shared" ref="X484" si="1874">IF(G412=G484,"〇","✕")</f>
        <v>〇</v>
      </c>
      <c r="Y484" s="896" t="str">
        <f t="shared" ref="Y484" si="1875">IF(H412=H484,"〇","✕")</f>
        <v>〇</v>
      </c>
      <c r="Z484" s="896" t="str">
        <f t="shared" ref="Z484" si="1876">IF(I412=I484,"〇","✕")</f>
        <v>〇</v>
      </c>
      <c r="AA484" s="896" t="str">
        <f t="shared" ref="AA484" si="1877">IF(J412=J484,"〇","✕")</f>
        <v>〇</v>
      </c>
      <c r="AB484" s="896" t="str">
        <f t="shared" ref="AB484" si="1878">IF(K412=K484,"〇","✕")</f>
        <v>〇</v>
      </c>
      <c r="AC484" s="896" t="str">
        <f t="shared" ref="AC484" si="1879">IF(L412=L484,"〇","✕")</f>
        <v>〇</v>
      </c>
      <c r="AD484" s="896" t="str">
        <f t="shared" ref="AD484" si="1880">IF(M412=M484,"〇","✕")</f>
        <v>〇</v>
      </c>
      <c r="AE484" s="896" t="str">
        <f t="shared" ref="AE484" si="1881">IF(N412=N484,"〇","✕")</f>
        <v>〇</v>
      </c>
      <c r="AF484" s="896" t="str">
        <f t="shared" ref="AF484" si="1882">IF(O412=O484,"〇","✕")</f>
        <v>〇</v>
      </c>
      <c r="AG484" s="896" t="str">
        <f t="shared" ref="AG484" si="1883">IF(P412=P484,"〇","✕")</f>
        <v>〇</v>
      </c>
      <c r="AH484" s="896" t="str">
        <f t="shared" ref="AH484" si="1884">IF(Q412=Q484,"〇","✕")</f>
        <v>〇</v>
      </c>
      <c r="AI484" s="896" t="str">
        <f t="shared" ref="AI484" si="1885">IF(R412=R484,"〇","✕")</f>
        <v>〇</v>
      </c>
      <c r="AJ484" s="896" t="str">
        <f t="shared" ref="AJ484" si="1886">IF(S412=S484,"〇","✕")</f>
        <v>〇</v>
      </c>
      <c r="AK484" s="896" t="str">
        <f t="shared" ref="AK484" si="1887">IF(T412=T484,"〇","✕")</f>
        <v>〇</v>
      </c>
      <c r="AL484" s="896" t="str">
        <f t="shared" ref="AL484" si="1888">IF(U412=U484,"〇","✕")</f>
        <v>〇</v>
      </c>
      <c r="AM484" s="896" t="str">
        <f t="shared" ref="AM484" si="1889">IF(V412=V484,"〇","✕")</f>
        <v>〇</v>
      </c>
    </row>
    <row r="485" spans="1:39" hidden="1">
      <c r="A485" s="871"/>
      <c r="B485" s="912"/>
      <c r="C485" s="865"/>
      <c r="D485" s="405" t="s">
        <v>22</v>
      </c>
      <c r="E485" s="899"/>
      <c r="F485" s="892"/>
      <c r="G485" s="892"/>
      <c r="H485" s="892"/>
      <c r="I485" s="892"/>
      <c r="J485" s="892"/>
      <c r="K485" s="892"/>
      <c r="L485" s="892"/>
      <c r="M485" s="892"/>
      <c r="N485" s="892"/>
      <c r="O485" s="892"/>
      <c r="P485" s="892"/>
      <c r="Q485" s="897"/>
      <c r="R485" s="897"/>
      <c r="S485" s="897"/>
      <c r="T485" s="897"/>
      <c r="U485" s="897"/>
      <c r="V485" s="894"/>
      <c r="W485" s="897"/>
      <c r="X485" s="897"/>
      <c r="Y485" s="897"/>
      <c r="Z485" s="897"/>
      <c r="AA485" s="897"/>
      <c r="AB485" s="897"/>
      <c r="AC485" s="897"/>
      <c r="AD485" s="897"/>
      <c r="AE485" s="897"/>
      <c r="AF485" s="897"/>
      <c r="AG485" s="897"/>
      <c r="AH485" s="897"/>
      <c r="AI485" s="897"/>
      <c r="AJ485" s="897"/>
      <c r="AK485" s="897"/>
      <c r="AL485" s="897"/>
      <c r="AM485" s="897"/>
    </row>
    <row r="486" spans="1:39" hidden="1">
      <c r="A486" s="871"/>
      <c r="B486" s="912"/>
      <c r="C486" s="909" t="s">
        <v>52</v>
      </c>
      <c r="D486" s="405" t="s">
        <v>53</v>
      </c>
      <c r="E486" s="899"/>
      <c r="F486" s="892"/>
      <c r="G486" s="892"/>
      <c r="H486" s="892"/>
      <c r="I486" s="892"/>
      <c r="J486" s="892"/>
      <c r="K486" s="892"/>
      <c r="L486" s="892"/>
      <c r="M486" s="892"/>
      <c r="N486" s="892"/>
      <c r="O486" s="892"/>
      <c r="P486" s="892"/>
      <c r="Q486" s="897"/>
      <c r="R486" s="897"/>
      <c r="S486" s="897"/>
      <c r="T486" s="897"/>
      <c r="U486" s="897"/>
      <c r="V486" s="894"/>
      <c r="W486" s="897"/>
      <c r="X486" s="897"/>
      <c r="Y486" s="897"/>
      <c r="Z486" s="897"/>
      <c r="AA486" s="897"/>
      <c r="AB486" s="897"/>
      <c r="AC486" s="897"/>
      <c r="AD486" s="897"/>
      <c r="AE486" s="897"/>
      <c r="AF486" s="897"/>
      <c r="AG486" s="897"/>
      <c r="AH486" s="897"/>
      <c r="AI486" s="897"/>
      <c r="AJ486" s="897"/>
      <c r="AK486" s="897"/>
      <c r="AL486" s="897"/>
      <c r="AM486" s="897"/>
    </row>
    <row r="487" spans="1:39" hidden="1">
      <c r="A487" s="871"/>
      <c r="B487" s="912"/>
      <c r="C487" s="910"/>
      <c r="D487" s="404" t="s">
        <v>54</v>
      </c>
      <c r="E487" s="899"/>
      <c r="F487" s="892"/>
      <c r="G487" s="892"/>
      <c r="H487" s="892"/>
      <c r="I487" s="892"/>
      <c r="J487" s="892"/>
      <c r="K487" s="892"/>
      <c r="L487" s="892"/>
      <c r="M487" s="892"/>
      <c r="N487" s="892"/>
      <c r="O487" s="892"/>
      <c r="P487" s="892"/>
      <c r="Q487" s="898"/>
      <c r="R487" s="898"/>
      <c r="S487" s="898"/>
      <c r="T487" s="898"/>
      <c r="U487" s="898"/>
      <c r="V487" s="895"/>
      <c r="W487" s="898"/>
      <c r="X487" s="898"/>
      <c r="Y487" s="898"/>
      <c r="Z487" s="898"/>
      <c r="AA487" s="898"/>
      <c r="AB487" s="898"/>
      <c r="AC487" s="898"/>
      <c r="AD487" s="898"/>
      <c r="AE487" s="898"/>
      <c r="AF487" s="898"/>
      <c r="AG487" s="898"/>
      <c r="AH487" s="898"/>
      <c r="AI487" s="898"/>
      <c r="AJ487" s="898"/>
      <c r="AK487" s="898"/>
      <c r="AL487" s="898"/>
      <c r="AM487" s="898"/>
    </row>
    <row r="488" spans="1:39" hidden="1">
      <c r="A488" s="871"/>
      <c r="B488" s="911" t="s">
        <v>77</v>
      </c>
      <c r="C488" s="864" t="s">
        <v>50</v>
      </c>
      <c r="D488" s="403" t="s">
        <v>21</v>
      </c>
      <c r="E488" s="899"/>
      <c r="F488" s="892"/>
      <c r="G488" s="892"/>
      <c r="H488" s="892"/>
      <c r="I488" s="892"/>
      <c r="J488" s="892"/>
      <c r="K488" s="892"/>
      <c r="L488" s="892"/>
      <c r="M488" s="892"/>
      <c r="N488" s="892"/>
      <c r="O488" s="892"/>
      <c r="P488" s="892"/>
      <c r="Q488" s="892"/>
      <c r="R488" s="896">
        <v>0.98</v>
      </c>
      <c r="S488" s="896">
        <v>0.97</v>
      </c>
      <c r="T488" s="896">
        <v>0.96</v>
      </c>
      <c r="U488" s="896">
        <v>0.95</v>
      </c>
      <c r="V488" s="893">
        <v>0.94</v>
      </c>
      <c r="W488" s="896" t="str">
        <f>IF(F416=F488,"〇","✕")</f>
        <v>〇</v>
      </c>
      <c r="X488" s="896" t="str">
        <f t="shared" ref="X488" si="1890">IF(G416=G488,"〇","✕")</f>
        <v>〇</v>
      </c>
      <c r="Y488" s="896" t="str">
        <f t="shared" ref="Y488" si="1891">IF(H416=H488,"〇","✕")</f>
        <v>〇</v>
      </c>
      <c r="Z488" s="896" t="str">
        <f t="shared" ref="Z488" si="1892">IF(I416=I488,"〇","✕")</f>
        <v>〇</v>
      </c>
      <c r="AA488" s="896" t="str">
        <f t="shared" ref="AA488" si="1893">IF(J416=J488,"〇","✕")</f>
        <v>〇</v>
      </c>
      <c r="AB488" s="896" t="str">
        <f t="shared" ref="AB488" si="1894">IF(K416=K488,"〇","✕")</f>
        <v>〇</v>
      </c>
      <c r="AC488" s="896" t="str">
        <f t="shared" ref="AC488" si="1895">IF(L416=L488,"〇","✕")</f>
        <v>〇</v>
      </c>
      <c r="AD488" s="896" t="str">
        <f t="shared" ref="AD488" si="1896">IF(M416=M488,"〇","✕")</f>
        <v>〇</v>
      </c>
      <c r="AE488" s="896" t="str">
        <f t="shared" ref="AE488" si="1897">IF(N416=N488,"〇","✕")</f>
        <v>〇</v>
      </c>
      <c r="AF488" s="896" t="str">
        <f t="shared" ref="AF488" si="1898">IF(O416=O488,"〇","✕")</f>
        <v>〇</v>
      </c>
      <c r="AG488" s="896" t="str">
        <f t="shared" ref="AG488" si="1899">IF(P416=P488,"〇","✕")</f>
        <v>〇</v>
      </c>
      <c r="AH488" s="896" t="str">
        <f t="shared" ref="AH488" si="1900">IF(Q416=Q488,"〇","✕")</f>
        <v>〇</v>
      </c>
      <c r="AI488" s="896" t="str">
        <f t="shared" ref="AI488" si="1901">IF(R416=R488,"〇","✕")</f>
        <v>〇</v>
      </c>
      <c r="AJ488" s="896" t="str">
        <f t="shared" ref="AJ488" si="1902">IF(S416=S488,"〇","✕")</f>
        <v>〇</v>
      </c>
      <c r="AK488" s="896" t="str">
        <f t="shared" ref="AK488" si="1903">IF(T416=T488,"〇","✕")</f>
        <v>〇</v>
      </c>
      <c r="AL488" s="896" t="str">
        <f t="shared" ref="AL488" si="1904">IF(U416=U488,"〇","✕")</f>
        <v>〇</v>
      </c>
      <c r="AM488" s="896" t="str">
        <f t="shared" ref="AM488" si="1905">IF(V416=V488,"〇","✕")</f>
        <v>〇</v>
      </c>
    </row>
    <row r="489" spans="1:39" hidden="1">
      <c r="A489" s="871"/>
      <c r="B489" s="912"/>
      <c r="C489" s="865"/>
      <c r="D489" s="405" t="s">
        <v>22</v>
      </c>
      <c r="E489" s="899"/>
      <c r="F489" s="892"/>
      <c r="G489" s="892"/>
      <c r="H489" s="892"/>
      <c r="I489" s="892"/>
      <c r="J489" s="892"/>
      <c r="K489" s="892"/>
      <c r="L489" s="892"/>
      <c r="M489" s="892"/>
      <c r="N489" s="892"/>
      <c r="O489" s="892"/>
      <c r="P489" s="892"/>
      <c r="Q489" s="892"/>
      <c r="R489" s="897"/>
      <c r="S489" s="897"/>
      <c r="T489" s="897"/>
      <c r="U489" s="897"/>
      <c r="V489" s="894"/>
      <c r="W489" s="897"/>
      <c r="X489" s="897"/>
      <c r="Y489" s="897"/>
      <c r="Z489" s="897"/>
      <c r="AA489" s="897"/>
      <c r="AB489" s="897"/>
      <c r="AC489" s="897"/>
      <c r="AD489" s="897"/>
      <c r="AE489" s="897"/>
      <c r="AF489" s="897"/>
      <c r="AG489" s="897"/>
      <c r="AH489" s="897"/>
      <c r="AI489" s="897"/>
      <c r="AJ489" s="897"/>
      <c r="AK489" s="897"/>
      <c r="AL489" s="897"/>
      <c r="AM489" s="897"/>
    </row>
    <row r="490" spans="1:39" hidden="1">
      <c r="A490" s="871"/>
      <c r="B490" s="912"/>
      <c r="C490" s="909" t="s">
        <v>52</v>
      </c>
      <c r="D490" s="405" t="s">
        <v>53</v>
      </c>
      <c r="E490" s="899"/>
      <c r="F490" s="892"/>
      <c r="G490" s="892"/>
      <c r="H490" s="892"/>
      <c r="I490" s="892"/>
      <c r="J490" s="892"/>
      <c r="K490" s="892"/>
      <c r="L490" s="892"/>
      <c r="M490" s="892"/>
      <c r="N490" s="892"/>
      <c r="O490" s="892"/>
      <c r="P490" s="892"/>
      <c r="Q490" s="892"/>
      <c r="R490" s="897"/>
      <c r="S490" s="897"/>
      <c r="T490" s="897"/>
      <c r="U490" s="897"/>
      <c r="V490" s="894"/>
      <c r="W490" s="897"/>
      <c r="X490" s="897"/>
      <c r="Y490" s="897"/>
      <c r="Z490" s="897"/>
      <c r="AA490" s="897"/>
      <c r="AB490" s="897"/>
      <c r="AC490" s="897"/>
      <c r="AD490" s="897"/>
      <c r="AE490" s="897"/>
      <c r="AF490" s="897"/>
      <c r="AG490" s="897"/>
      <c r="AH490" s="897"/>
      <c r="AI490" s="897"/>
      <c r="AJ490" s="897"/>
      <c r="AK490" s="897"/>
      <c r="AL490" s="897"/>
      <c r="AM490" s="897"/>
    </row>
    <row r="491" spans="1:39" hidden="1">
      <c r="A491" s="871"/>
      <c r="B491" s="912"/>
      <c r="C491" s="910"/>
      <c r="D491" s="404" t="s">
        <v>54</v>
      </c>
      <c r="E491" s="899"/>
      <c r="F491" s="892"/>
      <c r="G491" s="892"/>
      <c r="H491" s="892"/>
      <c r="I491" s="892"/>
      <c r="J491" s="892"/>
      <c r="K491" s="892"/>
      <c r="L491" s="892"/>
      <c r="M491" s="892"/>
      <c r="N491" s="892"/>
      <c r="O491" s="892"/>
      <c r="P491" s="892"/>
      <c r="Q491" s="892"/>
      <c r="R491" s="898"/>
      <c r="S491" s="898"/>
      <c r="T491" s="898"/>
      <c r="U491" s="898"/>
      <c r="V491" s="895"/>
      <c r="W491" s="898"/>
      <c r="X491" s="898"/>
      <c r="Y491" s="898"/>
      <c r="Z491" s="898"/>
      <c r="AA491" s="898"/>
      <c r="AB491" s="898"/>
      <c r="AC491" s="898"/>
      <c r="AD491" s="898"/>
      <c r="AE491" s="898"/>
      <c r="AF491" s="898"/>
      <c r="AG491" s="898"/>
      <c r="AH491" s="898"/>
      <c r="AI491" s="898"/>
      <c r="AJ491" s="898"/>
      <c r="AK491" s="898"/>
      <c r="AL491" s="898"/>
      <c r="AM491" s="898"/>
    </row>
    <row r="492" spans="1:39" hidden="1">
      <c r="A492" s="871"/>
      <c r="B492" s="911" t="s">
        <v>79</v>
      </c>
      <c r="C492" s="864" t="s">
        <v>50</v>
      </c>
      <c r="D492" s="403" t="s">
        <v>21</v>
      </c>
      <c r="E492" s="899"/>
      <c r="F492" s="892"/>
      <c r="G492" s="892"/>
      <c r="H492" s="892"/>
      <c r="I492" s="892"/>
      <c r="J492" s="892"/>
      <c r="K492" s="892"/>
      <c r="L492" s="892"/>
      <c r="M492" s="892"/>
      <c r="N492" s="892"/>
      <c r="O492" s="892"/>
      <c r="P492" s="892"/>
      <c r="Q492" s="892"/>
      <c r="R492" s="892"/>
      <c r="S492" s="896">
        <v>0.99</v>
      </c>
      <c r="T492" s="896">
        <v>0.98</v>
      </c>
      <c r="U492" s="896">
        <v>0.97</v>
      </c>
      <c r="V492" s="893">
        <v>0.96</v>
      </c>
      <c r="W492" s="896" t="str">
        <f>IF(F420=F492,"〇","✕")</f>
        <v>〇</v>
      </c>
      <c r="X492" s="896" t="str">
        <f t="shared" ref="X492" si="1906">IF(G420=G492,"〇","✕")</f>
        <v>〇</v>
      </c>
      <c r="Y492" s="896" t="str">
        <f t="shared" ref="Y492" si="1907">IF(H420=H492,"〇","✕")</f>
        <v>〇</v>
      </c>
      <c r="Z492" s="896" t="str">
        <f t="shared" ref="Z492" si="1908">IF(I420=I492,"〇","✕")</f>
        <v>〇</v>
      </c>
      <c r="AA492" s="896" t="str">
        <f t="shared" ref="AA492" si="1909">IF(J420=J492,"〇","✕")</f>
        <v>〇</v>
      </c>
      <c r="AB492" s="896" t="str">
        <f t="shared" ref="AB492" si="1910">IF(K420=K492,"〇","✕")</f>
        <v>〇</v>
      </c>
      <c r="AC492" s="896" t="str">
        <f t="shared" ref="AC492" si="1911">IF(L420=L492,"〇","✕")</f>
        <v>〇</v>
      </c>
      <c r="AD492" s="896" t="str">
        <f t="shared" ref="AD492" si="1912">IF(M420=M492,"〇","✕")</f>
        <v>〇</v>
      </c>
      <c r="AE492" s="896" t="str">
        <f t="shared" ref="AE492" si="1913">IF(N420=N492,"〇","✕")</f>
        <v>〇</v>
      </c>
      <c r="AF492" s="896" t="str">
        <f t="shared" ref="AF492" si="1914">IF(O420=O492,"〇","✕")</f>
        <v>〇</v>
      </c>
      <c r="AG492" s="896" t="str">
        <f t="shared" ref="AG492" si="1915">IF(P420=P492,"〇","✕")</f>
        <v>〇</v>
      </c>
      <c r="AH492" s="896" t="str">
        <f t="shared" ref="AH492" si="1916">IF(Q420=Q492,"〇","✕")</f>
        <v>〇</v>
      </c>
      <c r="AI492" s="896" t="str">
        <f t="shared" ref="AI492" si="1917">IF(R420=R492,"〇","✕")</f>
        <v>〇</v>
      </c>
      <c r="AJ492" s="896" t="str">
        <f t="shared" ref="AJ492" si="1918">IF(S420=S492,"〇","✕")</f>
        <v>〇</v>
      </c>
      <c r="AK492" s="896" t="str">
        <f t="shared" ref="AK492" si="1919">IF(T420=T492,"〇","✕")</f>
        <v>〇</v>
      </c>
      <c r="AL492" s="896" t="str">
        <f t="shared" ref="AL492" si="1920">IF(U420=U492,"〇","✕")</f>
        <v>〇</v>
      </c>
      <c r="AM492" s="896" t="str">
        <f t="shared" ref="AM492" si="1921">IF(V420=V492,"〇","✕")</f>
        <v>〇</v>
      </c>
    </row>
    <row r="493" spans="1:39" hidden="1">
      <c r="A493" s="871"/>
      <c r="B493" s="912"/>
      <c r="C493" s="865"/>
      <c r="D493" s="405" t="s">
        <v>22</v>
      </c>
      <c r="E493" s="899"/>
      <c r="F493" s="892"/>
      <c r="G493" s="892"/>
      <c r="H493" s="892"/>
      <c r="I493" s="892"/>
      <c r="J493" s="892"/>
      <c r="K493" s="892"/>
      <c r="L493" s="892"/>
      <c r="M493" s="892"/>
      <c r="N493" s="892"/>
      <c r="O493" s="892"/>
      <c r="P493" s="892"/>
      <c r="Q493" s="892"/>
      <c r="R493" s="892"/>
      <c r="S493" s="897"/>
      <c r="T493" s="897"/>
      <c r="U493" s="897"/>
      <c r="V493" s="894"/>
      <c r="W493" s="897"/>
      <c r="X493" s="897"/>
      <c r="Y493" s="897"/>
      <c r="Z493" s="897"/>
      <c r="AA493" s="897"/>
      <c r="AB493" s="897"/>
      <c r="AC493" s="897"/>
      <c r="AD493" s="897"/>
      <c r="AE493" s="897"/>
      <c r="AF493" s="897"/>
      <c r="AG493" s="897"/>
      <c r="AH493" s="897"/>
      <c r="AI493" s="897"/>
      <c r="AJ493" s="897"/>
      <c r="AK493" s="897"/>
      <c r="AL493" s="897"/>
      <c r="AM493" s="897"/>
    </row>
    <row r="494" spans="1:39" hidden="1">
      <c r="A494" s="871"/>
      <c r="B494" s="912"/>
      <c r="C494" s="909" t="s">
        <v>52</v>
      </c>
      <c r="D494" s="405" t="s">
        <v>53</v>
      </c>
      <c r="E494" s="899"/>
      <c r="F494" s="892"/>
      <c r="G494" s="892"/>
      <c r="H494" s="892"/>
      <c r="I494" s="892"/>
      <c r="J494" s="892"/>
      <c r="K494" s="892"/>
      <c r="L494" s="892"/>
      <c r="M494" s="892"/>
      <c r="N494" s="892"/>
      <c r="O494" s="892"/>
      <c r="P494" s="892"/>
      <c r="Q494" s="892"/>
      <c r="R494" s="892"/>
      <c r="S494" s="897"/>
      <c r="T494" s="897"/>
      <c r="U494" s="897"/>
      <c r="V494" s="894"/>
      <c r="W494" s="897"/>
      <c r="X494" s="897"/>
      <c r="Y494" s="897"/>
      <c r="Z494" s="897"/>
      <c r="AA494" s="897"/>
      <c r="AB494" s="897"/>
      <c r="AC494" s="897"/>
      <c r="AD494" s="897"/>
      <c r="AE494" s="897"/>
      <c r="AF494" s="897"/>
      <c r="AG494" s="897"/>
      <c r="AH494" s="897"/>
      <c r="AI494" s="897"/>
      <c r="AJ494" s="897"/>
      <c r="AK494" s="897"/>
      <c r="AL494" s="897"/>
      <c r="AM494" s="897"/>
    </row>
    <row r="495" spans="1:39" hidden="1">
      <c r="A495" s="871"/>
      <c r="B495" s="912"/>
      <c r="C495" s="910"/>
      <c r="D495" s="404" t="s">
        <v>54</v>
      </c>
      <c r="E495" s="899"/>
      <c r="F495" s="892"/>
      <c r="G495" s="892"/>
      <c r="H495" s="892"/>
      <c r="I495" s="892"/>
      <c r="J495" s="892"/>
      <c r="K495" s="892"/>
      <c r="L495" s="892"/>
      <c r="M495" s="892"/>
      <c r="N495" s="892"/>
      <c r="O495" s="892"/>
      <c r="P495" s="892"/>
      <c r="Q495" s="892"/>
      <c r="R495" s="892"/>
      <c r="S495" s="898"/>
      <c r="T495" s="898"/>
      <c r="U495" s="898"/>
      <c r="V495" s="895"/>
      <c r="W495" s="898"/>
      <c r="X495" s="898"/>
      <c r="Y495" s="898"/>
      <c r="Z495" s="898"/>
      <c r="AA495" s="898"/>
      <c r="AB495" s="898"/>
      <c r="AC495" s="898"/>
      <c r="AD495" s="898"/>
      <c r="AE495" s="898"/>
      <c r="AF495" s="898"/>
      <c r="AG495" s="898"/>
      <c r="AH495" s="898"/>
      <c r="AI495" s="898"/>
      <c r="AJ495" s="898"/>
      <c r="AK495" s="898"/>
      <c r="AL495" s="898"/>
      <c r="AM495" s="898"/>
    </row>
    <row r="496" spans="1:39" hidden="1">
      <c r="A496" s="871"/>
      <c r="B496" s="911" t="s">
        <v>81</v>
      </c>
      <c r="C496" s="864" t="s">
        <v>50</v>
      </c>
      <c r="D496" s="403" t="s">
        <v>21</v>
      </c>
      <c r="E496" s="899"/>
      <c r="F496" s="892"/>
      <c r="G496" s="892"/>
      <c r="H496" s="892"/>
      <c r="I496" s="892"/>
      <c r="J496" s="892"/>
      <c r="K496" s="892"/>
      <c r="L496" s="892"/>
      <c r="M496" s="892"/>
      <c r="N496" s="892"/>
      <c r="O496" s="892"/>
      <c r="P496" s="892"/>
      <c r="Q496" s="892"/>
      <c r="R496" s="892"/>
      <c r="S496" s="892"/>
      <c r="T496" s="896">
        <v>0.99</v>
      </c>
      <c r="U496" s="896">
        <v>0.98</v>
      </c>
      <c r="V496" s="893">
        <v>0.97</v>
      </c>
      <c r="W496" s="896" t="str">
        <f>IF(F424=F496,"〇","✕")</f>
        <v>〇</v>
      </c>
      <c r="X496" s="896" t="str">
        <f t="shared" ref="X496" si="1922">IF(G424=G496,"〇","✕")</f>
        <v>〇</v>
      </c>
      <c r="Y496" s="896" t="str">
        <f t="shared" ref="Y496" si="1923">IF(H424=H496,"〇","✕")</f>
        <v>〇</v>
      </c>
      <c r="Z496" s="896" t="str">
        <f t="shared" ref="Z496" si="1924">IF(I424=I496,"〇","✕")</f>
        <v>〇</v>
      </c>
      <c r="AA496" s="896" t="str">
        <f t="shared" ref="AA496" si="1925">IF(J424=J496,"〇","✕")</f>
        <v>〇</v>
      </c>
      <c r="AB496" s="896" t="str">
        <f t="shared" ref="AB496" si="1926">IF(K424=K496,"〇","✕")</f>
        <v>〇</v>
      </c>
      <c r="AC496" s="896" t="str">
        <f t="shared" ref="AC496" si="1927">IF(L424=L496,"〇","✕")</f>
        <v>〇</v>
      </c>
      <c r="AD496" s="896" t="str">
        <f t="shared" ref="AD496" si="1928">IF(M424=M496,"〇","✕")</f>
        <v>〇</v>
      </c>
      <c r="AE496" s="896" t="str">
        <f t="shared" ref="AE496" si="1929">IF(N424=N496,"〇","✕")</f>
        <v>〇</v>
      </c>
      <c r="AF496" s="896" t="str">
        <f t="shared" ref="AF496" si="1930">IF(O424=O496,"〇","✕")</f>
        <v>〇</v>
      </c>
      <c r="AG496" s="896" t="str">
        <f t="shared" ref="AG496" si="1931">IF(P424=P496,"〇","✕")</f>
        <v>〇</v>
      </c>
      <c r="AH496" s="896" t="str">
        <f t="shared" ref="AH496" si="1932">IF(Q424=Q496,"〇","✕")</f>
        <v>〇</v>
      </c>
      <c r="AI496" s="896" t="str">
        <f t="shared" ref="AI496" si="1933">IF(R424=R496,"〇","✕")</f>
        <v>〇</v>
      </c>
      <c r="AJ496" s="896" t="str">
        <f t="shared" ref="AJ496" si="1934">IF(S424=S496,"〇","✕")</f>
        <v>〇</v>
      </c>
      <c r="AK496" s="896" t="str">
        <f t="shared" ref="AK496" si="1935">IF(T424=T496,"〇","✕")</f>
        <v>〇</v>
      </c>
      <c r="AL496" s="896" t="str">
        <f t="shared" ref="AL496" si="1936">IF(U424=U496,"〇","✕")</f>
        <v>〇</v>
      </c>
      <c r="AM496" s="896" t="str">
        <f t="shared" ref="AM496" si="1937">IF(V424=V496,"〇","✕")</f>
        <v>〇</v>
      </c>
    </row>
    <row r="497" spans="1:39" hidden="1">
      <c r="A497" s="871"/>
      <c r="B497" s="912"/>
      <c r="C497" s="865"/>
      <c r="D497" s="405" t="s">
        <v>22</v>
      </c>
      <c r="E497" s="899"/>
      <c r="F497" s="892"/>
      <c r="G497" s="892"/>
      <c r="H497" s="892"/>
      <c r="I497" s="892"/>
      <c r="J497" s="892"/>
      <c r="K497" s="892"/>
      <c r="L497" s="892"/>
      <c r="M497" s="892"/>
      <c r="N497" s="892"/>
      <c r="O497" s="892"/>
      <c r="P497" s="892"/>
      <c r="Q497" s="892"/>
      <c r="R497" s="892"/>
      <c r="S497" s="892"/>
      <c r="T497" s="897"/>
      <c r="U497" s="897"/>
      <c r="V497" s="894"/>
      <c r="W497" s="897"/>
      <c r="X497" s="897"/>
      <c r="Y497" s="897"/>
      <c r="Z497" s="897"/>
      <c r="AA497" s="897"/>
      <c r="AB497" s="897"/>
      <c r="AC497" s="897"/>
      <c r="AD497" s="897"/>
      <c r="AE497" s="897"/>
      <c r="AF497" s="897"/>
      <c r="AG497" s="897"/>
      <c r="AH497" s="897"/>
      <c r="AI497" s="897"/>
      <c r="AJ497" s="897"/>
      <c r="AK497" s="897"/>
      <c r="AL497" s="897"/>
      <c r="AM497" s="897"/>
    </row>
    <row r="498" spans="1:39" hidden="1">
      <c r="A498" s="871"/>
      <c r="B498" s="912"/>
      <c r="C498" s="909" t="s">
        <v>52</v>
      </c>
      <c r="D498" s="405" t="s">
        <v>53</v>
      </c>
      <c r="E498" s="899"/>
      <c r="F498" s="892"/>
      <c r="G498" s="892"/>
      <c r="H498" s="892"/>
      <c r="I498" s="892"/>
      <c r="J498" s="892"/>
      <c r="K498" s="892"/>
      <c r="L498" s="892"/>
      <c r="M498" s="892"/>
      <c r="N498" s="892"/>
      <c r="O498" s="892"/>
      <c r="P498" s="892"/>
      <c r="Q498" s="892"/>
      <c r="R498" s="892"/>
      <c r="S498" s="892"/>
      <c r="T498" s="897"/>
      <c r="U498" s="897"/>
      <c r="V498" s="894"/>
      <c r="W498" s="897"/>
      <c r="X498" s="897"/>
      <c r="Y498" s="897"/>
      <c r="Z498" s="897"/>
      <c r="AA498" s="897"/>
      <c r="AB498" s="897"/>
      <c r="AC498" s="897"/>
      <c r="AD498" s="897"/>
      <c r="AE498" s="897"/>
      <c r="AF498" s="897"/>
      <c r="AG498" s="897"/>
      <c r="AH498" s="897"/>
      <c r="AI498" s="897"/>
      <c r="AJ498" s="897"/>
      <c r="AK498" s="897"/>
      <c r="AL498" s="897"/>
      <c r="AM498" s="897"/>
    </row>
    <row r="499" spans="1:39" hidden="1">
      <c r="A499" s="871"/>
      <c r="B499" s="912"/>
      <c r="C499" s="910"/>
      <c r="D499" s="404" t="s">
        <v>54</v>
      </c>
      <c r="E499" s="899"/>
      <c r="F499" s="892"/>
      <c r="G499" s="892"/>
      <c r="H499" s="892"/>
      <c r="I499" s="892"/>
      <c r="J499" s="892"/>
      <c r="K499" s="892"/>
      <c r="L499" s="892"/>
      <c r="M499" s="892"/>
      <c r="N499" s="892"/>
      <c r="O499" s="892"/>
      <c r="P499" s="892"/>
      <c r="Q499" s="892"/>
      <c r="R499" s="892"/>
      <c r="S499" s="892"/>
      <c r="T499" s="898"/>
      <c r="U499" s="898"/>
      <c r="V499" s="895"/>
      <c r="W499" s="898"/>
      <c r="X499" s="898"/>
      <c r="Y499" s="898"/>
      <c r="Z499" s="898"/>
      <c r="AA499" s="898"/>
      <c r="AB499" s="898"/>
      <c r="AC499" s="898"/>
      <c r="AD499" s="898"/>
      <c r="AE499" s="898"/>
      <c r="AF499" s="898"/>
      <c r="AG499" s="898"/>
      <c r="AH499" s="898"/>
      <c r="AI499" s="898"/>
      <c r="AJ499" s="898"/>
      <c r="AK499" s="898"/>
      <c r="AL499" s="898"/>
      <c r="AM499" s="898"/>
    </row>
    <row r="500" spans="1:39" hidden="1">
      <c r="A500" s="871"/>
      <c r="B500" s="911" t="s">
        <v>83</v>
      </c>
      <c r="C500" s="864" t="s">
        <v>50</v>
      </c>
      <c r="D500" s="403" t="s">
        <v>21</v>
      </c>
      <c r="E500" s="899"/>
      <c r="F500" s="892"/>
      <c r="G500" s="892"/>
      <c r="H500" s="892"/>
      <c r="I500" s="892"/>
      <c r="J500" s="892"/>
      <c r="K500" s="892"/>
      <c r="L500" s="892"/>
      <c r="M500" s="892"/>
      <c r="N500" s="892"/>
      <c r="O500" s="892"/>
      <c r="P500" s="892"/>
      <c r="Q500" s="892"/>
      <c r="R500" s="892"/>
      <c r="S500" s="892"/>
      <c r="T500" s="892"/>
      <c r="U500" s="896">
        <v>0.99</v>
      </c>
      <c r="V500" s="893">
        <v>0.98</v>
      </c>
      <c r="W500" s="896" t="str">
        <f>IF(F428=F500,"〇","✕")</f>
        <v>〇</v>
      </c>
      <c r="X500" s="896" t="str">
        <f t="shared" ref="X500" si="1938">IF(G428=G500,"〇","✕")</f>
        <v>〇</v>
      </c>
      <c r="Y500" s="896" t="str">
        <f t="shared" ref="Y500" si="1939">IF(H428=H500,"〇","✕")</f>
        <v>〇</v>
      </c>
      <c r="Z500" s="896" t="str">
        <f t="shared" ref="Z500" si="1940">IF(I428=I500,"〇","✕")</f>
        <v>〇</v>
      </c>
      <c r="AA500" s="896" t="str">
        <f t="shared" ref="AA500" si="1941">IF(J428=J500,"〇","✕")</f>
        <v>〇</v>
      </c>
      <c r="AB500" s="896" t="str">
        <f t="shared" ref="AB500" si="1942">IF(K428=K500,"〇","✕")</f>
        <v>〇</v>
      </c>
      <c r="AC500" s="896" t="str">
        <f t="shared" ref="AC500" si="1943">IF(L428=L500,"〇","✕")</f>
        <v>〇</v>
      </c>
      <c r="AD500" s="896" t="str">
        <f t="shared" ref="AD500" si="1944">IF(M428=M500,"〇","✕")</f>
        <v>〇</v>
      </c>
      <c r="AE500" s="896" t="str">
        <f t="shared" ref="AE500" si="1945">IF(N428=N500,"〇","✕")</f>
        <v>〇</v>
      </c>
      <c r="AF500" s="896" t="str">
        <f t="shared" ref="AF500" si="1946">IF(O428=O500,"〇","✕")</f>
        <v>〇</v>
      </c>
      <c r="AG500" s="896" t="str">
        <f t="shared" ref="AG500" si="1947">IF(P428=P500,"〇","✕")</f>
        <v>〇</v>
      </c>
      <c r="AH500" s="896" t="str">
        <f t="shared" ref="AH500" si="1948">IF(Q428=Q500,"〇","✕")</f>
        <v>〇</v>
      </c>
      <c r="AI500" s="896" t="str">
        <f t="shared" ref="AI500" si="1949">IF(R428=R500,"〇","✕")</f>
        <v>〇</v>
      </c>
      <c r="AJ500" s="896" t="str">
        <f t="shared" ref="AJ500" si="1950">IF(S428=S500,"〇","✕")</f>
        <v>〇</v>
      </c>
      <c r="AK500" s="896" t="str">
        <f t="shared" ref="AK500" si="1951">IF(T428=T500,"〇","✕")</f>
        <v>〇</v>
      </c>
      <c r="AL500" s="896" t="str">
        <f t="shared" ref="AL500" si="1952">IF(U428=U500,"〇","✕")</f>
        <v>〇</v>
      </c>
      <c r="AM500" s="896" t="str">
        <f t="shared" ref="AM500" si="1953">IF(V428=V500,"〇","✕")</f>
        <v>〇</v>
      </c>
    </row>
    <row r="501" spans="1:39" hidden="1">
      <c r="A501" s="871"/>
      <c r="B501" s="912"/>
      <c r="C501" s="865"/>
      <c r="D501" s="405" t="s">
        <v>22</v>
      </c>
      <c r="E501" s="899"/>
      <c r="F501" s="892"/>
      <c r="G501" s="892"/>
      <c r="H501" s="892"/>
      <c r="I501" s="892"/>
      <c r="J501" s="892"/>
      <c r="K501" s="892"/>
      <c r="L501" s="892"/>
      <c r="M501" s="892"/>
      <c r="N501" s="892"/>
      <c r="O501" s="892"/>
      <c r="P501" s="892"/>
      <c r="Q501" s="892"/>
      <c r="R501" s="892"/>
      <c r="S501" s="892"/>
      <c r="T501" s="892"/>
      <c r="U501" s="897"/>
      <c r="V501" s="894"/>
      <c r="W501" s="897"/>
      <c r="X501" s="897"/>
      <c r="Y501" s="897"/>
      <c r="Z501" s="897"/>
      <c r="AA501" s="897"/>
      <c r="AB501" s="897"/>
      <c r="AC501" s="897"/>
      <c r="AD501" s="897"/>
      <c r="AE501" s="897"/>
      <c r="AF501" s="897"/>
      <c r="AG501" s="897"/>
      <c r="AH501" s="897"/>
      <c r="AI501" s="897"/>
      <c r="AJ501" s="897"/>
      <c r="AK501" s="897"/>
      <c r="AL501" s="897"/>
      <c r="AM501" s="897"/>
    </row>
    <row r="502" spans="1:39" hidden="1">
      <c r="A502" s="871"/>
      <c r="B502" s="912"/>
      <c r="C502" s="909" t="s">
        <v>52</v>
      </c>
      <c r="D502" s="405" t="s">
        <v>53</v>
      </c>
      <c r="E502" s="899"/>
      <c r="F502" s="892"/>
      <c r="G502" s="892"/>
      <c r="H502" s="892"/>
      <c r="I502" s="892"/>
      <c r="J502" s="892"/>
      <c r="K502" s="892"/>
      <c r="L502" s="892"/>
      <c r="M502" s="892"/>
      <c r="N502" s="892"/>
      <c r="O502" s="892"/>
      <c r="P502" s="892"/>
      <c r="Q502" s="892"/>
      <c r="R502" s="892"/>
      <c r="S502" s="892"/>
      <c r="T502" s="892"/>
      <c r="U502" s="897"/>
      <c r="V502" s="894"/>
      <c r="W502" s="897"/>
      <c r="X502" s="897"/>
      <c r="Y502" s="897"/>
      <c r="Z502" s="897"/>
      <c r="AA502" s="897"/>
      <c r="AB502" s="897"/>
      <c r="AC502" s="897"/>
      <c r="AD502" s="897"/>
      <c r="AE502" s="897"/>
      <c r="AF502" s="897"/>
      <c r="AG502" s="897"/>
      <c r="AH502" s="897"/>
      <c r="AI502" s="897"/>
      <c r="AJ502" s="897"/>
      <c r="AK502" s="897"/>
      <c r="AL502" s="897"/>
      <c r="AM502" s="897"/>
    </row>
    <row r="503" spans="1:39" hidden="1">
      <c r="A503" s="871"/>
      <c r="B503" s="912"/>
      <c r="C503" s="910"/>
      <c r="D503" s="404" t="s">
        <v>54</v>
      </c>
      <c r="E503" s="899"/>
      <c r="F503" s="892"/>
      <c r="G503" s="892"/>
      <c r="H503" s="892"/>
      <c r="I503" s="892"/>
      <c r="J503" s="892"/>
      <c r="K503" s="892"/>
      <c r="L503" s="892"/>
      <c r="M503" s="892"/>
      <c r="N503" s="892"/>
      <c r="O503" s="892"/>
      <c r="P503" s="892"/>
      <c r="Q503" s="892"/>
      <c r="R503" s="892"/>
      <c r="S503" s="892"/>
      <c r="T503" s="892"/>
      <c r="U503" s="898"/>
      <c r="V503" s="895"/>
      <c r="W503" s="898"/>
      <c r="X503" s="898"/>
      <c r="Y503" s="898"/>
      <c r="Z503" s="898"/>
      <c r="AA503" s="898"/>
      <c r="AB503" s="898"/>
      <c r="AC503" s="898"/>
      <c r="AD503" s="898"/>
      <c r="AE503" s="898"/>
      <c r="AF503" s="898"/>
      <c r="AG503" s="898"/>
      <c r="AH503" s="898"/>
      <c r="AI503" s="898"/>
      <c r="AJ503" s="898"/>
      <c r="AK503" s="898"/>
      <c r="AL503" s="898"/>
      <c r="AM503" s="898"/>
    </row>
    <row r="504" spans="1:39" hidden="1">
      <c r="A504" s="871"/>
      <c r="B504" s="911" t="s">
        <v>85</v>
      </c>
      <c r="C504" s="864" t="s">
        <v>50</v>
      </c>
      <c r="D504" s="403" t="s">
        <v>21</v>
      </c>
      <c r="E504" s="889"/>
      <c r="F504" s="880"/>
      <c r="G504" s="880"/>
      <c r="H504" s="880"/>
      <c r="I504" s="880"/>
      <c r="J504" s="880"/>
      <c r="K504" s="880"/>
      <c r="L504" s="880"/>
      <c r="M504" s="880"/>
      <c r="N504" s="880"/>
      <c r="O504" s="880"/>
      <c r="P504" s="880"/>
      <c r="Q504" s="880"/>
      <c r="R504" s="880"/>
      <c r="S504" s="880"/>
      <c r="T504" s="880"/>
      <c r="U504" s="892"/>
      <c r="V504" s="893">
        <v>0.99</v>
      </c>
      <c r="W504" s="896" t="str">
        <f>IF(F432=F504,"〇","✕")</f>
        <v>〇</v>
      </c>
      <c r="X504" s="896" t="str">
        <f t="shared" ref="X504" si="1954">IF(G432=G504,"〇","✕")</f>
        <v>〇</v>
      </c>
      <c r="Y504" s="896" t="str">
        <f t="shared" ref="Y504" si="1955">IF(H432=H504,"〇","✕")</f>
        <v>〇</v>
      </c>
      <c r="Z504" s="896" t="str">
        <f t="shared" ref="Z504" si="1956">IF(I432=I504,"〇","✕")</f>
        <v>〇</v>
      </c>
      <c r="AA504" s="896" t="str">
        <f t="shared" ref="AA504" si="1957">IF(J432=J504,"〇","✕")</f>
        <v>〇</v>
      </c>
      <c r="AB504" s="896" t="str">
        <f t="shared" ref="AB504" si="1958">IF(K432=K504,"〇","✕")</f>
        <v>〇</v>
      </c>
      <c r="AC504" s="896" t="str">
        <f t="shared" ref="AC504" si="1959">IF(L432=L504,"〇","✕")</f>
        <v>〇</v>
      </c>
      <c r="AD504" s="896" t="str">
        <f t="shared" ref="AD504" si="1960">IF(M432=M504,"〇","✕")</f>
        <v>〇</v>
      </c>
      <c r="AE504" s="896" t="str">
        <f t="shared" ref="AE504" si="1961">IF(N432=N504,"〇","✕")</f>
        <v>〇</v>
      </c>
      <c r="AF504" s="896" t="str">
        <f t="shared" ref="AF504" si="1962">IF(O432=O504,"〇","✕")</f>
        <v>〇</v>
      </c>
      <c r="AG504" s="896" t="str">
        <f t="shared" ref="AG504" si="1963">IF(P432=P504,"〇","✕")</f>
        <v>〇</v>
      </c>
      <c r="AH504" s="896" t="str">
        <f t="shared" ref="AH504" si="1964">IF(Q432=Q504,"〇","✕")</f>
        <v>〇</v>
      </c>
      <c r="AI504" s="896" t="str">
        <f t="shared" ref="AI504" si="1965">IF(R432=R504,"〇","✕")</f>
        <v>〇</v>
      </c>
      <c r="AJ504" s="896" t="str">
        <f t="shared" ref="AJ504" si="1966">IF(S432=S504,"〇","✕")</f>
        <v>〇</v>
      </c>
      <c r="AK504" s="896" t="str">
        <f t="shared" ref="AK504" si="1967">IF(T432=T504,"〇","✕")</f>
        <v>〇</v>
      </c>
      <c r="AL504" s="896" t="str">
        <f t="shared" ref="AL504" si="1968">IF(U432=U504,"〇","✕")</f>
        <v>〇</v>
      </c>
      <c r="AM504" s="896" t="str">
        <f t="shared" ref="AM504" si="1969">IF(V432=V504,"〇","✕")</f>
        <v>〇</v>
      </c>
    </row>
    <row r="505" spans="1:39" hidden="1">
      <c r="A505" s="871"/>
      <c r="B505" s="912"/>
      <c r="C505" s="865"/>
      <c r="D505" s="405" t="s">
        <v>22</v>
      </c>
      <c r="E505" s="890"/>
      <c r="F505" s="881"/>
      <c r="G505" s="881"/>
      <c r="H505" s="881"/>
      <c r="I505" s="881"/>
      <c r="J505" s="881"/>
      <c r="K505" s="881"/>
      <c r="L505" s="881"/>
      <c r="M505" s="881"/>
      <c r="N505" s="881"/>
      <c r="O505" s="881"/>
      <c r="P505" s="881"/>
      <c r="Q505" s="881"/>
      <c r="R505" s="881"/>
      <c r="S505" s="881"/>
      <c r="T505" s="881"/>
      <c r="U505" s="892"/>
      <c r="V505" s="894"/>
      <c r="W505" s="897"/>
      <c r="X505" s="897"/>
      <c r="Y505" s="897"/>
      <c r="Z505" s="897"/>
      <c r="AA505" s="897"/>
      <c r="AB505" s="897"/>
      <c r="AC505" s="897"/>
      <c r="AD505" s="897"/>
      <c r="AE505" s="897"/>
      <c r="AF505" s="897"/>
      <c r="AG505" s="897"/>
      <c r="AH505" s="897"/>
      <c r="AI505" s="897"/>
      <c r="AJ505" s="897"/>
      <c r="AK505" s="897"/>
      <c r="AL505" s="897"/>
      <c r="AM505" s="897"/>
    </row>
    <row r="506" spans="1:39" hidden="1">
      <c r="A506" s="871"/>
      <c r="B506" s="912"/>
      <c r="C506" s="909" t="s">
        <v>52</v>
      </c>
      <c r="D506" s="405" t="s">
        <v>53</v>
      </c>
      <c r="E506" s="890"/>
      <c r="F506" s="881"/>
      <c r="G506" s="881"/>
      <c r="H506" s="881"/>
      <c r="I506" s="881"/>
      <c r="J506" s="881"/>
      <c r="K506" s="881"/>
      <c r="L506" s="881"/>
      <c r="M506" s="881"/>
      <c r="N506" s="881"/>
      <c r="O506" s="881"/>
      <c r="P506" s="881"/>
      <c r="Q506" s="881"/>
      <c r="R506" s="881"/>
      <c r="S506" s="881"/>
      <c r="T506" s="881"/>
      <c r="U506" s="892"/>
      <c r="V506" s="894"/>
      <c r="W506" s="897"/>
      <c r="X506" s="897"/>
      <c r="Y506" s="897"/>
      <c r="Z506" s="897"/>
      <c r="AA506" s="897"/>
      <c r="AB506" s="897"/>
      <c r="AC506" s="897"/>
      <c r="AD506" s="897"/>
      <c r="AE506" s="897"/>
      <c r="AF506" s="897"/>
      <c r="AG506" s="897"/>
      <c r="AH506" s="897"/>
      <c r="AI506" s="897"/>
      <c r="AJ506" s="897"/>
      <c r="AK506" s="897"/>
      <c r="AL506" s="897"/>
      <c r="AM506" s="897"/>
    </row>
    <row r="507" spans="1:39" hidden="1">
      <c r="A507" s="871"/>
      <c r="B507" s="912"/>
      <c r="C507" s="910"/>
      <c r="D507" s="404" t="s">
        <v>54</v>
      </c>
      <c r="E507" s="891"/>
      <c r="F507" s="882"/>
      <c r="G507" s="882"/>
      <c r="H507" s="882"/>
      <c r="I507" s="882"/>
      <c r="J507" s="882"/>
      <c r="K507" s="882"/>
      <c r="L507" s="882"/>
      <c r="M507" s="882"/>
      <c r="N507" s="882"/>
      <c r="O507" s="882"/>
      <c r="P507" s="882"/>
      <c r="Q507" s="882"/>
      <c r="R507" s="882"/>
      <c r="S507" s="882"/>
      <c r="T507" s="882"/>
      <c r="U507" s="892"/>
      <c r="V507" s="895"/>
      <c r="W507" s="898"/>
      <c r="X507" s="898"/>
      <c r="Y507" s="898"/>
      <c r="Z507" s="898"/>
      <c r="AA507" s="898"/>
      <c r="AB507" s="898"/>
      <c r="AC507" s="898"/>
      <c r="AD507" s="898"/>
      <c r="AE507" s="898"/>
      <c r="AF507" s="898"/>
      <c r="AG507" s="898"/>
      <c r="AH507" s="898"/>
      <c r="AI507" s="898"/>
      <c r="AJ507" s="898"/>
      <c r="AK507" s="898"/>
      <c r="AL507" s="898"/>
      <c r="AM507" s="898"/>
    </row>
    <row r="508" spans="1:39" hidden="1">
      <c r="A508" s="871"/>
      <c r="B508" s="913" t="s">
        <v>87</v>
      </c>
      <c r="C508" s="864" t="s">
        <v>50</v>
      </c>
      <c r="D508" s="403" t="s">
        <v>21</v>
      </c>
      <c r="E508" s="889"/>
      <c r="F508" s="880"/>
      <c r="G508" s="880"/>
      <c r="H508" s="880"/>
      <c r="I508" s="880"/>
      <c r="J508" s="880"/>
      <c r="K508" s="880"/>
      <c r="L508" s="880"/>
      <c r="M508" s="880"/>
      <c r="N508" s="880"/>
      <c r="O508" s="880"/>
      <c r="P508" s="880"/>
      <c r="Q508" s="880"/>
      <c r="R508" s="880"/>
      <c r="S508" s="880"/>
      <c r="T508" s="880"/>
      <c r="U508" s="883"/>
      <c r="V508" s="886"/>
      <c r="W508" s="896" t="str">
        <f>IF(F436=F508,"〇","✕")</f>
        <v>〇</v>
      </c>
      <c r="X508" s="896" t="str">
        <f t="shared" ref="X508" si="1970">IF(G436=G508,"〇","✕")</f>
        <v>〇</v>
      </c>
      <c r="Y508" s="896" t="str">
        <f t="shared" ref="Y508" si="1971">IF(H436=H508,"〇","✕")</f>
        <v>〇</v>
      </c>
      <c r="Z508" s="896" t="str">
        <f t="shared" ref="Z508" si="1972">IF(I436=I508,"〇","✕")</f>
        <v>〇</v>
      </c>
      <c r="AA508" s="896" t="str">
        <f t="shared" ref="AA508" si="1973">IF(J436=J508,"〇","✕")</f>
        <v>〇</v>
      </c>
      <c r="AB508" s="896" t="str">
        <f t="shared" ref="AB508" si="1974">IF(K436=K508,"〇","✕")</f>
        <v>〇</v>
      </c>
      <c r="AC508" s="896" t="str">
        <f t="shared" ref="AC508" si="1975">IF(L436=L508,"〇","✕")</f>
        <v>〇</v>
      </c>
      <c r="AD508" s="896" t="str">
        <f t="shared" ref="AD508" si="1976">IF(M436=M508,"〇","✕")</f>
        <v>〇</v>
      </c>
      <c r="AE508" s="896" t="str">
        <f t="shared" ref="AE508" si="1977">IF(N436=N508,"〇","✕")</f>
        <v>〇</v>
      </c>
      <c r="AF508" s="896" t="str">
        <f t="shared" ref="AF508" si="1978">IF(O436=O508,"〇","✕")</f>
        <v>〇</v>
      </c>
      <c r="AG508" s="896" t="str">
        <f t="shared" ref="AG508" si="1979">IF(P436=P508,"〇","✕")</f>
        <v>〇</v>
      </c>
      <c r="AH508" s="896" t="str">
        <f t="shared" ref="AH508" si="1980">IF(Q436=Q508,"〇","✕")</f>
        <v>〇</v>
      </c>
      <c r="AI508" s="896" t="str">
        <f t="shared" ref="AI508" si="1981">IF(R436=R508,"〇","✕")</f>
        <v>〇</v>
      </c>
      <c r="AJ508" s="896" t="str">
        <f t="shared" ref="AJ508" si="1982">IF(S436=S508,"〇","✕")</f>
        <v>〇</v>
      </c>
      <c r="AK508" s="896" t="str">
        <f t="shared" ref="AK508" si="1983">IF(T436=T508,"〇","✕")</f>
        <v>〇</v>
      </c>
      <c r="AL508" s="896" t="str">
        <f t="shared" ref="AL508" si="1984">IF(U436=U508,"〇","✕")</f>
        <v>〇</v>
      </c>
      <c r="AM508" s="896" t="str">
        <f t="shared" ref="AM508" si="1985">IF(V436=V508,"〇","✕")</f>
        <v>〇</v>
      </c>
    </row>
    <row r="509" spans="1:39" hidden="1">
      <c r="A509" s="871"/>
      <c r="B509" s="912"/>
      <c r="C509" s="865"/>
      <c r="D509" s="405" t="s">
        <v>22</v>
      </c>
      <c r="E509" s="890"/>
      <c r="F509" s="881"/>
      <c r="G509" s="881"/>
      <c r="H509" s="881"/>
      <c r="I509" s="881"/>
      <c r="J509" s="881"/>
      <c r="K509" s="881"/>
      <c r="L509" s="881"/>
      <c r="M509" s="881"/>
      <c r="N509" s="881"/>
      <c r="O509" s="881"/>
      <c r="P509" s="881"/>
      <c r="Q509" s="881"/>
      <c r="R509" s="881"/>
      <c r="S509" s="881"/>
      <c r="T509" s="881"/>
      <c r="U509" s="884"/>
      <c r="V509" s="887"/>
      <c r="W509" s="897"/>
      <c r="X509" s="897"/>
      <c r="Y509" s="897"/>
      <c r="Z509" s="897"/>
      <c r="AA509" s="897"/>
      <c r="AB509" s="897"/>
      <c r="AC509" s="897"/>
      <c r="AD509" s="897"/>
      <c r="AE509" s="897"/>
      <c r="AF509" s="897"/>
      <c r="AG509" s="897"/>
      <c r="AH509" s="897"/>
      <c r="AI509" s="897"/>
      <c r="AJ509" s="897"/>
      <c r="AK509" s="897"/>
      <c r="AL509" s="897"/>
      <c r="AM509" s="897"/>
    </row>
    <row r="510" spans="1:39" hidden="1">
      <c r="A510" s="871"/>
      <c r="B510" s="912"/>
      <c r="C510" s="909" t="s">
        <v>52</v>
      </c>
      <c r="D510" s="405" t="s">
        <v>53</v>
      </c>
      <c r="E510" s="890"/>
      <c r="F510" s="881"/>
      <c r="G510" s="881"/>
      <c r="H510" s="881"/>
      <c r="I510" s="881"/>
      <c r="J510" s="881"/>
      <c r="K510" s="881"/>
      <c r="L510" s="881"/>
      <c r="M510" s="881"/>
      <c r="N510" s="881"/>
      <c r="O510" s="881"/>
      <c r="P510" s="881"/>
      <c r="Q510" s="881"/>
      <c r="R510" s="881"/>
      <c r="S510" s="881"/>
      <c r="T510" s="881"/>
      <c r="U510" s="884"/>
      <c r="V510" s="887"/>
      <c r="W510" s="897"/>
      <c r="X510" s="897"/>
      <c r="Y510" s="897"/>
      <c r="Z510" s="897"/>
      <c r="AA510" s="897"/>
      <c r="AB510" s="897"/>
      <c r="AC510" s="897"/>
      <c r="AD510" s="897"/>
      <c r="AE510" s="897"/>
      <c r="AF510" s="897"/>
      <c r="AG510" s="897"/>
      <c r="AH510" s="897"/>
      <c r="AI510" s="897"/>
      <c r="AJ510" s="897"/>
      <c r="AK510" s="897"/>
      <c r="AL510" s="897"/>
      <c r="AM510" s="897"/>
    </row>
    <row r="511" spans="1:39" hidden="1">
      <c r="A511" s="846"/>
      <c r="B511" s="912"/>
      <c r="C511" s="910"/>
      <c r="D511" s="404" t="s">
        <v>54</v>
      </c>
      <c r="E511" s="891"/>
      <c r="F511" s="882"/>
      <c r="G511" s="882"/>
      <c r="H511" s="882"/>
      <c r="I511" s="882"/>
      <c r="J511" s="882"/>
      <c r="K511" s="882"/>
      <c r="L511" s="882"/>
      <c r="M511" s="882"/>
      <c r="N511" s="882"/>
      <c r="O511" s="882"/>
      <c r="P511" s="882"/>
      <c r="Q511" s="882"/>
      <c r="R511" s="882"/>
      <c r="S511" s="882"/>
      <c r="T511" s="882"/>
      <c r="U511" s="885"/>
      <c r="V511" s="888"/>
      <c r="W511" s="898"/>
      <c r="X511" s="898"/>
      <c r="Y511" s="898"/>
      <c r="Z511" s="898"/>
      <c r="AA511" s="898"/>
      <c r="AB511" s="898"/>
      <c r="AC511" s="898"/>
      <c r="AD511" s="898"/>
      <c r="AE511" s="898"/>
      <c r="AF511" s="898"/>
      <c r="AG511" s="898"/>
      <c r="AH511" s="898"/>
      <c r="AI511" s="898"/>
      <c r="AJ511" s="898"/>
      <c r="AK511" s="898"/>
      <c r="AL511" s="898"/>
      <c r="AM511" s="898"/>
    </row>
    <row r="512" spans="1:39" hidden="1">
      <c r="A512" s="847" t="s">
        <v>89</v>
      </c>
      <c r="B512" s="913" t="s">
        <v>92</v>
      </c>
      <c r="C512" s="864" t="s">
        <v>50</v>
      </c>
      <c r="D512" s="403" t="s">
        <v>21</v>
      </c>
      <c r="E512" s="889"/>
      <c r="F512" s="896">
        <v>0.61</v>
      </c>
      <c r="G512" s="896">
        <v>0.48</v>
      </c>
      <c r="H512" s="896">
        <v>0.42</v>
      </c>
      <c r="I512" s="896">
        <v>0.4</v>
      </c>
      <c r="J512" s="896">
        <v>0.37</v>
      </c>
      <c r="K512" s="896">
        <v>0.35</v>
      </c>
      <c r="L512" s="896">
        <v>0.33</v>
      </c>
      <c r="M512" s="896">
        <v>0.32</v>
      </c>
      <c r="N512" s="896">
        <v>0.3</v>
      </c>
      <c r="O512" s="896">
        <v>0.28999999999999998</v>
      </c>
      <c r="P512" s="896">
        <v>0.28000000000000003</v>
      </c>
      <c r="Q512" s="896">
        <v>0.28000000000000003</v>
      </c>
      <c r="R512" s="896">
        <v>0.27</v>
      </c>
      <c r="S512" s="896">
        <v>0.27</v>
      </c>
      <c r="T512" s="896">
        <v>0.27</v>
      </c>
      <c r="U512" s="896">
        <v>0.26</v>
      </c>
      <c r="V512" s="893">
        <v>0.26</v>
      </c>
      <c r="W512" s="896" t="str">
        <f>IF(F440=F512,"〇","✕")</f>
        <v>〇</v>
      </c>
      <c r="X512" s="896" t="str">
        <f t="shared" ref="X512" si="1986">IF(G440=G512,"〇","✕")</f>
        <v>〇</v>
      </c>
      <c r="Y512" s="896" t="str">
        <f t="shared" ref="Y512" si="1987">IF(H440=H512,"〇","✕")</f>
        <v>〇</v>
      </c>
      <c r="Z512" s="896" t="str">
        <f t="shared" ref="Z512" si="1988">IF(I440=I512,"〇","✕")</f>
        <v>〇</v>
      </c>
      <c r="AA512" s="896" t="str">
        <f t="shared" ref="AA512" si="1989">IF(J440=J512,"〇","✕")</f>
        <v>〇</v>
      </c>
      <c r="AB512" s="896" t="str">
        <f t="shared" ref="AB512" si="1990">IF(K440=K512,"〇","✕")</f>
        <v>〇</v>
      </c>
      <c r="AC512" s="896" t="str">
        <f t="shared" ref="AC512" si="1991">IF(L440=L512,"〇","✕")</f>
        <v>〇</v>
      </c>
      <c r="AD512" s="896" t="str">
        <f t="shared" ref="AD512" si="1992">IF(M440=M512,"〇","✕")</f>
        <v>〇</v>
      </c>
      <c r="AE512" s="896" t="str">
        <f t="shared" ref="AE512" si="1993">IF(N440=N512,"〇","✕")</f>
        <v>〇</v>
      </c>
      <c r="AF512" s="896" t="str">
        <f t="shared" ref="AF512" si="1994">IF(O440=O512,"〇","✕")</f>
        <v>〇</v>
      </c>
      <c r="AG512" s="896" t="str">
        <f t="shared" ref="AG512" si="1995">IF(P440=P512,"〇","✕")</f>
        <v>〇</v>
      </c>
      <c r="AH512" s="896" t="str">
        <f t="shared" ref="AH512" si="1996">IF(Q440=Q512,"〇","✕")</f>
        <v>〇</v>
      </c>
      <c r="AI512" s="896" t="str">
        <f t="shared" ref="AI512" si="1997">IF(R440=R512,"〇","✕")</f>
        <v>〇</v>
      </c>
      <c r="AJ512" s="896" t="str">
        <f t="shared" ref="AJ512" si="1998">IF(S440=S512,"〇","✕")</f>
        <v>〇</v>
      </c>
      <c r="AK512" s="896" t="str">
        <f t="shared" ref="AK512" si="1999">IF(T440=T512,"〇","✕")</f>
        <v>〇</v>
      </c>
      <c r="AL512" s="896" t="str">
        <f t="shared" ref="AL512" si="2000">IF(U440=U512,"〇","✕")</f>
        <v>〇</v>
      </c>
      <c r="AM512" s="896" t="str">
        <f t="shared" ref="AM512" si="2001">IF(V440=V512,"〇","✕")</f>
        <v>〇</v>
      </c>
    </row>
    <row r="513" spans="1:39" hidden="1">
      <c r="A513" s="871"/>
      <c r="B513" s="912"/>
      <c r="C513" s="865"/>
      <c r="D513" s="405" t="s">
        <v>22</v>
      </c>
      <c r="E513" s="890"/>
      <c r="F513" s="897"/>
      <c r="G513" s="897"/>
      <c r="H513" s="897"/>
      <c r="I513" s="897"/>
      <c r="J513" s="897"/>
      <c r="K513" s="897"/>
      <c r="L513" s="897"/>
      <c r="M513" s="897"/>
      <c r="N513" s="897"/>
      <c r="O513" s="897"/>
      <c r="P513" s="897"/>
      <c r="Q513" s="897"/>
      <c r="R513" s="897"/>
      <c r="S513" s="897"/>
      <c r="T513" s="897"/>
      <c r="U513" s="897"/>
      <c r="V513" s="894"/>
      <c r="W513" s="897"/>
      <c r="X513" s="897"/>
      <c r="Y513" s="897"/>
      <c r="Z513" s="897"/>
      <c r="AA513" s="897"/>
      <c r="AB513" s="897"/>
      <c r="AC513" s="897"/>
      <c r="AD513" s="897"/>
      <c r="AE513" s="897"/>
      <c r="AF513" s="897"/>
      <c r="AG513" s="897"/>
      <c r="AH513" s="897"/>
      <c r="AI513" s="897"/>
      <c r="AJ513" s="897"/>
      <c r="AK513" s="897"/>
      <c r="AL513" s="897"/>
      <c r="AM513" s="897"/>
    </row>
    <row r="514" spans="1:39" hidden="1">
      <c r="A514" s="871"/>
      <c r="B514" s="912"/>
      <c r="C514" s="909" t="s">
        <v>52</v>
      </c>
      <c r="D514" s="405" t="s">
        <v>53</v>
      </c>
      <c r="E514" s="890"/>
      <c r="F514" s="897"/>
      <c r="G514" s="897"/>
      <c r="H514" s="897"/>
      <c r="I514" s="897"/>
      <c r="J514" s="897"/>
      <c r="K514" s="897"/>
      <c r="L514" s="897"/>
      <c r="M514" s="897"/>
      <c r="N514" s="897"/>
      <c r="O514" s="897"/>
      <c r="P514" s="897"/>
      <c r="Q514" s="897"/>
      <c r="R514" s="897"/>
      <c r="S514" s="897"/>
      <c r="T514" s="897"/>
      <c r="U514" s="897"/>
      <c r="V514" s="894"/>
      <c r="W514" s="897"/>
      <c r="X514" s="897"/>
      <c r="Y514" s="897"/>
      <c r="Z514" s="897"/>
      <c r="AA514" s="897"/>
      <c r="AB514" s="897"/>
      <c r="AC514" s="897"/>
      <c r="AD514" s="897"/>
      <c r="AE514" s="897"/>
      <c r="AF514" s="897"/>
      <c r="AG514" s="897"/>
      <c r="AH514" s="897"/>
      <c r="AI514" s="897"/>
      <c r="AJ514" s="897"/>
      <c r="AK514" s="897"/>
      <c r="AL514" s="897"/>
      <c r="AM514" s="897"/>
    </row>
    <row r="515" spans="1:39" hidden="1">
      <c r="A515" s="871"/>
      <c r="B515" s="912"/>
      <c r="C515" s="910"/>
      <c r="D515" s="404" t="s">
        <v>54</v>
      </c>
      <c r="E515" s="891"/>
      <c r="F515" s="898"/>
      <c r="G515" s="898"/>
      <c r="H515" s="898"/>
      <c r="I515" s="898"/>
      <c r="J515" s="898"/>
      <c r="K515" s="898"/>
      <c r="L515" s="898"/>
      <c r="M515" s="898"/>
      <c r="N515" s="898"/>
      <c r="O515" s="898"/>
      <c r="P515" s="898"/>
      <c r="Q515" s="898"/>
      <c r="R515" s="898"/>
      <c r="S515" s="898"/>
      <c r="T515" s="898"/>
      <c r="U515" s="898"/>
      <c r="V515" s="895"/>
      <c r="W515" s="898"/>
      <c r="X515" s="898"/>
      <c r="Y515" s="898"/>
      <c r="Z515" s="898"/>
      <c r="AA515" s="898"/>
      <c r="AB515" s="898"/>
      <c r="AC515" s="898"/>
      <c r="AD515" s="898"/>
      <c r="AE515" s="898"/>
      <c r="AF515" s="898"/>
      <c r="AG515" s="898"/>
      <c r="AH515" s="898"/>
      <c r="AI515" s="898"/>
      <c r="AJ515" s="898"/>
      <c r="AK515" s="898"/>
      <c r="AL515" s="898"/>
      <c r="AM515" s="898"/>
    </row>
    <row r="516" spans="1:39" hidden="1">
      <c r="A516" s="871"/>
      <c r="B516" s="913" t="s">
        <v>55</v>
      </c>
      <c r="C516" s="864" t="s">
        <v>50</v>
      </c>
      <c r="D516" s="403" t="s">
        <v>21</v>
      </c>
      <c r="E516" s="899"/>
      <c r="F516" s="892"/>
      <c r="G516" s="896">
        <v>0.79</v>
      </c>
      <c r="H516" s="896">
        <v>0.69</v>
      </c>
      <c r="I516" s="896">
        <v>0.66</v>
      </c>
      <c r="J516" s="896">
        <v>0.61</v>
      </c>
      <c r="K516" s="896">
        <v>0.56999999999999995</v>
      </c>
      <c r="L516" s="896">
        <v>0.54</v>
      </c>
      <c r="M516" s="896">
        <v>0.52</v>
      </c>
      <c r="N516" s="896">
        <v>0.48</v>
      </c>
      <c r="O516" s="896">
        <v>0.47</v>
      </c>
      <c r="P516" s="896">
        <v>0.46</v>
      </c>
      <c r="Q516" s="896">
        <v>0.46</v>
      </c>
      <c r="R516" s="896">
        <v>0.45</v>
      </c>
      <c r="S516" s="896">
        <v>0.44</v>
      </c>
      <c r="T516" s="896">
        <v>0.44</v>
      </c>
      <c r="U516" s="896">
        <v>0.43</v>
      </c>
      <c r="V516" s="893">
        <v>0.43</v>
      </c>
      <c r="W516" s="896" t="str">
        <f>IF(F444=F516,"〇","✕")</f>
        <v>〇</v>
      </c>
      <c r="X516" s="896" t="str">
        <f t="shared" ref="X516" si="2002">IF(G444=G516,"〇","✕")</f>
        <v>〇</v>
      </c>
      <c r="Y516" s="896" t="str">
        <f t="shared" ref="Y516" si="2003">IF(H444=H516,"〇","✕")</f>
        <v>〇</v>
      </c>
      <c r="Z516" s="896" t="str">
        <f t="shared" ref="Z516" si="2004">IF(I444=I516,"〇","✕")</f>
        <v>〇</v>
      </c>
      <c r="AA516" s="896" t="str">
        <f t="shared" ref="AA516" si="2005">IF(J444=J516,"〇","✕")</f>
        <v>〇</v>
      </c>
      <c r="AB516" s="896" t="str">
        <f t="shared" ref="AB516" si="2006">IF(K444=K516,"〇","✕")</f>
        <v>〇</v>
      </c>
      <c r="AC516" s="896" t="str">
        <f t="shared" ref="AC516" si="2007">IF(L444=L516,"〇","✕")</f>
        <v>〇</v>
      </c>
      <c r="AD516" s="896" t="str">
        <f t="shared" ref="AD516" si="2008">IF(M444=M516,"〇","✕")</f>
        <v>〇</v>
      </c>
      <c r="AE516" s="896" t="str">
        <f t="shared" ref="AE516" si="2009">IF(N444=N516,"〇","✕")</f>
        <v>〇</v>
      </c>
      <c r="AF516" s="896" t="str">
        <f t="shared" ref="AF516" si="2010">IF(O444=O516,"〇","✕")</f>
        <v>〇</v>
      </c>
      <c r="AG516" s="896" t="str">
        <f t="shared" ref="AG516" si="2011">IF(P444=P516,"〇","✕")</f>
        <v>〇</v>
      </c>
      <c r="AH516" s="896" t="str">
        <f t="shared" ref="AH516" si="2012">IF(Q444=Q516,"〇","✕")</f>
        <v>〇</v>
      </c>
      <c r="AI516" s="896" t="str">
        <f t="shared" ref="AI516" si="2013">IF(R444=R516,"〇","✕")</f>
        <v>〇</v>
      </c>
      <c r="AJ516" s="896" t="str">
        <f t="shared" ref="AJ516" si="2014">IF(S444=S516,"〇","✕")</f>
        <v>〇</v>
      </c>
      <c r="AK516" s="896" t="str">
        <f t="shared" ref="AK516" si="2015">IF(T444=T516,"〇","✕")</f>
        <v>〇</v>
      </c>
      <c r="AL516" s="896" t="str">
        <f t="shared" ref="AL516" si="2016">IF(U444=U516,"〇","✕")</f>
        <v>〇</v>
      </c>
      <c r="AM516" s="896" t="str">
        <f t="shared" ref="AM516" si="2017">IF(V444=V516,"〇","✕")</f>
        <v>〇</v>
      </c>
    </row>
    <row r="517" spans="1:39" hidden="1">
      <c r="A517" s="871"/>
      <c r="B517" s="912"/>
      <c r="C517" s="865"/>
      <c r="D517" s="405" t="s">
        <v>22</v>
      </c>
      <c r="E517" s="899"/>
      <c r="F517" s="892"/>
      <c r="G517" s="897"/>
      <c r="H517" s="897"/>
      <c r="I517" s="897"/>
      <c r="J517" s="897"/>
      <c r="K517" s="897"/>
      <c r="L517" s="897"/>
      <c r="M517" s="897"/>
      <c r="N517" s="897"/>
      <c r="O517" s="897"/>
      <c r="P517" s="897"/>
      <c r="Q517" s="897"/>
      <c r="R517" s="897"/>
      <c r="S517" s="897"/>
      <c r="T517" s="897"/>
      <c r="U517" s="897"/>
      <c r="V517" s="894"/>
      <c r="W517" s="897"/>
      <c r="X517" s="897"/>
      <c r="Y517" s="897"/>
      <c r="Z517" s="897"/>
      <c r="AA517" s="897"/>
      <c r="AB517" s="897"/>
      <c r="AC517" s="897"/>
      <c r="AD517" s="897"/>
      <c r="AE517" s="897"/>
      <c r="AF517" s="897"/>
      <c r="AG517" s="897"/>
      <c r="AH517" s="897"/>
      <c r="AI517" s="897"/>
      <c r="AJ517" s="897"/>
      <c r="AK517" s="897"/>
      <c r="AL517" s="897"/>
      <c r="AM517" s="897"/>
    </row>
    <row r="518" spans="1:39" hidden="1">
      <c r="A518" s="871"/>
      <c r="B518" s="912"/>
      <c r="C518" s="909" t="s">
        <v>52</v>
      </c>
      <c r="D518" s="405" t="s">
        <v>53</v>
      </c>
      <c r="E518" s="899"/>
      <c r="F518" s="892"/>
      <c r="G518" s="897"/>
      <c r="H518" s="897"/>
      <c r="I518" s="897"/>
      <c r="J518" s="897"/>
      <c r="K518" s="897"/>
      <c r="L518" s="897"/>
      <c r="M518" s="897"/>
      <c r="N518" s="897"/>
      <c r="O518" s="897"/>
      <c r="P518" s="897"/>
      <c r="Q518" s="897"/>
      <c r="R518" s="897"/>
      <c r="S518" s="897"/>
      <c r="T518" s="897"/>
      <c r="U518" s="897"/>
      <c r="V518" s="894"/>
      <c r="W518" s="897"/>
      <c r="X518" s="897"/>
      <c r="Y518" s="897"/>
      <c r="Z518" s="897"/>
      <c r="AA518" s="897"/>
      <c r="AB518" s="897"/>
      <c r="AC518" s="897"/>
      <c r="AD518" s="897"/>
      <c r="AE518" s="897"/>
      <c r="AF518" s="897"/>
      <c r="AG518" s="897"/>
      <c r="AH518" s="897"/>
      <c r="AI518" s="897"/>
      <c r="AJ518" s="897"/>
      <c r="AK518" s="897"/>
      <c r="AL518" s="897"/>
      <c r="AM518" s="897"/>
    </row>
    <row r="519" spans="1:39" hidden="1">
      <c r="A519" s="871"/>
      <c r="B519" s="912"/>
      <c r="C519" s="910"/>
      <c r="D519" s="404" t="s">
        <v>54</v>
      </c>
      <c r="E519" s="899"/>
      <c r="F519" s="892"/>
      <c r="G519" s="898"/>
      <c r="H519" s="898"/>
      <c r="I519" s="898"/>
      <c r="J519" s="898"/>
      <c r="K519" s="898"/>
      <c r="L519" s="898"/>
      <c r="M519" s="898"/>
      <c r="N519" s="898"/>
      <c r="O519" s="898"/>
      <c r="P519" s="898"/>
      <c r="Q519" s="898"/>
      <c r="R519" s="898"/>
      <c r="S519" s="898"/>
      <c r="T519" s="898"/>
      <c r="U519" s="898"/>
      <c r="V519" s="895"/>
      <c r="W519" s="898"/>
      <c r="X519" s="898"/>
      <c r="Y519" s="898"/>
      <c r="Z519" s="898"/>
      <c r="AA519" s="898"/>
      <c r="AB519" s="898"/>
      <c r="AC519" s="898"/>
      <c r="AD519" s="898"/>
      <c r="AE519" s="898"/>
      <c r="AF519" s="898"/>
      <c r="AG519" s="898"/>
      <c r="AH519" s="898"/>
      <c r="AI519" s="898"/>
      <c r="AJ519" s="898"/>
      <c r="AK519" s="898"/>
      <c r="AL519" s="898"/>
      <c r="AM519" s="898"/>
    </row>
    <row r="520" spans="1:39" hidden="1">
      <c r="A520" s="871"/>
      <c r="B520" s="913" t="s">
        <v>57</v>
      </c>
      <c r="C520" s="864" t="s">
        <v>50</v>
      </c>
      <c r="D520" s="403" t="s">
        <v>21</v>
      </c>
      <c r="E520" s="899"/>
      <c r="F520" s="892"/>
      <c r="G520" s="892"/>
      <c r="H520" s="896">
        <v>0.87</v>
      </c>
      <c r="I520" s="896">
        <v>0.84</v>
      </c>
      <c r="J520" s="896">
        <v>0.77</v>
      </c>
      <c r="K520" s="896">
        <v>0.72</v>
      </c>
      <c r="L520" s="896">
        <v>0.69</v>
      </c>
      <c r="M520" s="896">
        <v>0.66</v>
      </c>
      <c r="N520" s="896">
        <v>0.61</v>
      </c>
      <c r="O520" s="896">
        <v>0.6</v>
      </c>
      <c r="P520" s="896">
        <v>0.59</v>
      </c>
      <c r="Q520" s="896">
        <v>0.57999999999999996</v>
      </c>
      <c r="R520" s="896">
        <v>0.56999999999999995</v>
      </c>
      <c r="S520" s="896">
        <v>0.56000000000000005</v>
      </c>
      <c r="T520" s="896">
        <v>0.55000000000000004</v>
      </c>
      <c r="U520" s="896">
        <v>0.55000000000000004</v>
      </c>
      <c r="V520" s="893">
        <v>0.54</v>
      </c>
      <c r="W520" s="896" t="str">
        <f>IF(F448=F520,"〇","✕")</f>
        <v>〇</v>
      </c>
      <c r="X520" s="896" t="str">
        <f t="shared" ref="X520" si="2018">IF(G448=G520,"〇","✕")</f>
        <v>〇</v>
      </c>
      <c r="Y520" s="896" t="str">
        <f t="shared" ref="Y520" si="2019">IF(H448=H520,"〇","✕")</f>
        <v>〇</v>
      </c>
      <c r="Z520" s="896" t="str">
        <f t="shared" ref="Z520" si="2020">IF(I448=I520,"〇","✕")</f>
        <v>〇</v>
      </c>
      <c r="AA520" s="896" t="str">
        <f t="shared" ref="AA520" si="2021">IF(J448=J520,"〇","✕")</f>
        <v>〇</v>
      </c>
      <c r="AB520" s="896" t="str">
        <f t="shared" ref="AB520" si="2022">IF(K448=K520,"〇","✕")</f>
        <v>〇</v>
      </c>
      <c r="AC520" s="896" t="str">
        <f t="shared" ref="AC520" si="2023">IF(L448=L520,"〇","✕")</f>
        <v>〇</v>
      </c>
      <c r="AD520" s="896" t="str">
        <f t="shared" ref="AD520" si="2024">IF(M448=M520,"〇","✕")</f>
        <v>〇</v>
      </c>
      <c r="AE520" s="896" t="str">
        <f t="shared" ref="AE520" si="2025">IF(N448=N520,"〇","✕")</f>
        <v>〇</v>
      </c>
      <c r="AF520" s="896" t="str">
        <f t="shared" ref="AF520" si="2026">IF(O448=O520,"〇","✕")</f>
        <v>〇</v>
      </c>
      <c r="AG520" s="896" t="str">
        <f t="shared" ref="AG520" si="2027">IF(P448=P520,"〇","✕")</f>
        <v>〇</v>
      </c>
      <c r="AH520" s="896" t="str">
        <f t="shared" ref="AH520" si="2028">IF(Q448=Q520,"〇","✕")</f>
        <v>〇</v>
      </c>
      <c r="AI520" s="896" t="str">
        <f t="shared" ref="AI520" si="2029">IF(R448=R520,"〇","✕")</f>
        <v>〇</v>
      </c>
      <c r="AJ520" s="896" t="str">
        <f t="shared" ref="AJ520" si="2030">IF(S448=S520,"〇","✕")</f>
        <v>〇</v>
      </c>
      <c r="AK520" s="896" t="str">
        <f t="shared" ref="AK520" si="2031">IF(T448=T520,"〇","✕")</f>
        <v>〇</v>
      </c>
      <c r="AL520" s="896" t="str">
        <f t="shared" ref="AL520" si="2032">IF(U448=U520,"〇","✕")</f>
        <v>〇</v>
      </c>
      <c r="AM520" s="896" t="str">
        <f t="shared" ref="AM520" si="2033">IF(V448=V520,"〇","✕")</f>
        <v>〇</v>
      </c>
    </row>
    <row r="521" spans="1:39" hidden="1">
      <c r="A521" s="871"/>
      <c r="B521" s="912"/>
      <c r="C521" s="865"/>
      <c r="D521" s="405" t="s">
        <v>22</v>
      </c>
      <c r="E521" s="899"/>
      <c r="F521" s="892"/>
      <c r="G521" s="892"/>
      <c r="H521" s="897"/>
      <c r="I521" s="897"/>
      <c r="J521" s="897"/>
      <c r="K521" s="897"/>
      <c r="L521" s="897"/>
      <c r="M521" s="897"/>
      <c r="N521" s="897"/>
      <c r="O521" s="897"/>
      <c r="P521" s="897"/>
      <c r="Q521" s="897"/>
      <c r="R521" s="897"/>
      <c r="S521" s="897"/>
      <c r="T521" s="897"/>
      <c r="U521" s="897"/>
      <c r="V521" s="894"/>
      <c r="W521" s="897"/>
      <c r="X521" s="897"/>
      <c r="Y521" s="897"/>
      <c r="Z521" s="897"/>
      <c r="AA521" s="897"/>
      <c r="AB521" s="897"/>
      <c r="AC521" s="897"/>
      <c r="AD521" s="897"/>
      <c r="AE521" s="897"/>
      <c r="AF521" s="897"/>
      <c r="AG521" s="897"/>
      <c r="AH521" s="897"/>
      <c r="AI521" s="897"/>
      <c r="AJ521" s="897"/>
      <c r="AK521" s="897"/>
      <c r="AL521" s="897"/>
      <c r="AM521" s="897"/>
    </row>
    <row r="522" spans="1:39" hidden="1">
      <c r="A522" s="871"/>
      <c r="B522" s="912"/>
      <c r="C522" s="909" t="s">
        <v>52</v>
      </c>
      <c r="D522" s="405" t="s">
        <v>53</v>
      </c>
      <c r="E522" s="899"/>
      <c r="F522" s="892"/>
      <c r="G522" s="892"/>
      <c r="H522" s="897"/>
      <c r="I522" s="897"/>
      <c r="J522" s="897"/>
      <c r="K522" s="897"/>
      <c r="L522" s="897"/>
      <c r="M522" s="897"/>
      <c r="N522" s="897"/>
      <c r="O522" s="897"/>
      <c r="P522" s="897"/>
      <c r="Q522" s="897"/>
      <c r="R522" s="897"/>
      <c r="S522" s="897"/>
      <c r="T522" s="897"/>
      <c r="U522" s="897"/>
      <c r="V522" s="894"/>
      <c r="W522" s="897"/>
      <c r="X522" s="897"/>
      <c r="Y522" s="897"/>
      <c r="Z522" s="897"/>
      <c r="AA522" s="897"/>
      <c r="AB522" s="897"/>
      <c r="AC522" s="897"/>
      <c r="AD522" s="897"/>
      <c r="AE522" s="897"/>
      <c r="AF522" s="897"/>
      <c r="AG522" s="897"/>
      <c r="AH522" s="897"/>
      <c r="AI522" s="897"/>
      <c r="AJ522" s="897"/>
      <c r="AK522" s="897"/>
      <c r="AL522" s="897"/>
      <c r="AM522" s="897"/>
    </row>
    <row r="523" spans="1:39" hidden="1">
      <c r="A523" s="871"/>
      <c r="B523" s="912"/>
      <c r="C523" s="910"/>
      <c r="D523" s="404" t="s">
        <v>54</v>
      </c>
      <c r="E523" s="899"/>
      <c r="F523" s="892"/>
      <c r="G523" s="892"/>
      <c r="H523" s="898"/>
      <c r="I523" s="898"/>
      <c r="J523" s="898"/>
      <c r="K523" s="898"/>
      <c r="L523" s="898"/>
      <c r="M523" s="898"/>
      <c r="N523" s="898"/>
      <c r="O523" s="898"/>
      <c r="P523" s="898"/>
      <c r="Q523" s="898"/>
      <c r="R523" s="898"/>
      <c r="S523" s="898"/>
      <c r="T523" s="898"/>
      <c r="U523" s="898"/>
      <c r="V523" s="895"/>
      <c r="W523" s="898"/>
      <c r="X523" s="898"/>
      <c r="Y523" s="898"/>
      <c r="Z523" s="898"/>
      <c r="AA523" s="898"/>
      <c r="AB523" s="898"/>
      <c r="AC523" s="898"/>
      <c r="AD523" s="898"/>
      <c r="AE523" s="898"/>
      <c r="AF523" s="898"/>
      <c r="AG523" s="898"/>
      <c r="AH523" s="898"/>
      <c r="AI523" s="898"/>
      <c r="AJ523" s="898"/>
      <c r="AK523" s="898"/>
      <c r="AL523" s="898"/>
      <c r="AM523" s="898"/>
    </row>
    <row r="524" spans="1:39" hidden="1">
      <c r="A524" s="871"/>
      <c r="B524" s="913" t="s">
        <v>59</v>
      </c>
      <c r="C524" s="864" t="s">
        <v>50</v>
      </c>
      <c r="D524" s="403" t="s">
        <v>21</v>
      </c>
      <c r="E524" s="899"/>
      <c r="F524" s="892"/>
      <c r="G524" s="892"/>
      <c r="H524" s="892"/>
      <c r="I524" s="896">
        <v>0.96</v>
      </c>
      <c r="J524" s="896">
        <v>0.88</v>
      </c>
      <c r="K524" s="896">
        <v>0.83</v>
      </c>
      <c r="L524" s="896">
        <v>0.79</v>
      </c>
      <c r="M524" s="896">
        <v>0.76</v>
      </c>
      <c r="N524" s="896">
        <v>0.7</v>
      </c>
      <c r="O524" s="896">
        <v>0.69</v>
      </c>
      <c r="P524" s="896">
        <v>0.68</v>
      </c>
      <c r="Q524" s="896">
        <v>0.66</v>
      </c>
      <c r="R524" s="896">
        <v>0.65</v>
      </c>
      <c r="S524" s="896">
        <v>0.64</v>
      </c>
      <c r="T524" s="896">
        <v>0.64</v>
      </c>
      <c r="U524" s="896">
        <v>0.63</v>
      </c>
      <c r="V524" s="893">
        <v>0.62</v>
      </c>
      <c r="W524" s="896" t="str">
        <f>IF(F452=F524,"〇","✕")</f>
        <v>〇</v>
      </c>
      <c r="X524" s="896" t="str">
        <f t="shared" ref="X524" si="2034">IF(G452=G524,"〇","✕")</f>
        <v>〇</v>
      </c>
      <c r="Y524" s="896" t="str">
        <f t="shared" ref="Y524" si="2035">IF(H452=H524,"〇","✕")</f>
        <v>〇</v>
      </c>
      <c r="Z524" s="896" t="str">
        <f t="shared" ref="Z524" si="2036">IF(I452=I524,"〇","✕")</f>
        <v>〇</v>
      </c>
      <c r="AA524" s="896" t="str">
        <f t="shared" ref="AA524" si="2037">IF(J452=J524,"〇","✕")</f>
        <v>〇</v>
      </c>
      <c r="AB524" s="896" t="str">
        <f t="shared" ref="AB524" si="2038">IF(K452=K524,"〇","✕")</f>
        <v>〇</v>
      </c>
      <c r="AC524" s="896" t="str">
        <f t="shared" ref="AC524" si="2039">IF(L452=L524,"〇","✕")</f>
        <v>〇</v>
      </c>
      <c r="AD524" s="896" t="str">
        <f t="shared" ref="AD524" si="2040">IF(M452=M524,"〇","✕")</f>
        <v>〇</v>
      </c>
      <c r="AE524" s="896" t="str">
        <f t="shared" ref="AE524" si="2041">IF(N452=N524,"〇","✕")</f>
        <v>〇</v>
      </c>
      <c r="AF524" s="896" t="str">
        <f t="shared" ref="AF524" si="2042">IF(O452=O524,"〇","✕")</f>
        <v>〇</v>
      </c>
      <c r="AG524" s="896" t="str">
        <f t="shared" ref="AG524" si="2043">IF(P452=P524,"〇","✕")</f>
        <v>〇</v>
      </c>
      <c r="AH524" s="896" t="str">
        <f t="shared" ref="AH524" si="2044">IF(Q452=Q524,"〇","✕")</f>
        <v>〇</v>
      </c>
      <c r="AI524" s="896" t="str">
        <f t="shared" ref="AI524" si="2045">IF(R452=R524,"〇","✕")</f>
        <v>〇</v>
      </c>
      <c r="AJ524" s="896" t="str">
        <f t="shared" ref="AJ524" si="2046">IF(S452=S524,"〇","✕")</f>
        <v>〇</v>
      </c>
      <c r="AK524" s="896" t="str">
        <f t="shared" ref="AK524" si="2047">IF(T452=T524,"〇","✕")</f>
        <v>〇</v>
      </c>
      <c r="AL524" s="896" t="str">
        <f t="shared" ref="AL524" si="2048">IF(U452=U524,"〇","✕")</f>
        <v>〇</v>
      </c>
      <c r="AM524" s="896" t="str">
        <f t="shared" ref="AM524" si="2049">IF(V452=V524,"〇","✕")</f>
        <v>〇</v>
      </c>
    </row>
    <row r="525" spans="1:39" hidden="1">
      <c r="A525" s="871"/>
      <c r="B525" s="912"/>
      <c r="C525" s="865"/>
      <c r="D525" s="405" t="s">
        <v>22</v>
      </c>
      <c r="E525" s="899"/>
      <c r="F525" s="892"/>
      <c r="G525" s="892"/>
      <c r="H525" s="892"/>
      <c r="I525" s="897"/>
      <c r="J525" s="897"/>
      <c r="K525" s="897"/>
      <c r="L525" s="897"/>
      <c r="M525" s="897"/>
      <c r="N525" s="897"/>
      <c r="O525" s="897"/>
      <c r="P525" s="897"/>
      <c r="Q525" s="897"/>
      <c r="R525" s="897"/>
      <c r="S525" s="897"/>
      <c r="T525" s="897"/>
      <c r="U525" s="897"/>
      <c r="V525" s="894"/>
      <c r="W525" s="897"/>
      <c r="X525" s="897"/>
      <c r="Y525" s="897"/>
      <c r="Z525" s="897"/>
      <c r="AA525" s="897"/>
      <c r="AB525" s="897"/>
      <c r="AC525" s="897"/>
      <c r="AD525" s="897"/>
      <c r="AE525" s="897"/>
      <c r="AF525" s="897"/>
      <c r="AG525" s="897"/>
      <c r="AH525" s="897"/>
      <c r="AI525" s="897"/>
      <c r="AJ525" s="897"/>
      <c r="AK525" s="897"/>
      <c r="AL525" s="897"/>
      <c r="AM525" s="897"/>
    </row>
    <row r="526" spans="1:39" hidden="1">
      <c r="A526" s="871"/>
      <c r="B526" s="912"/>
      <c r="C526" s="909" t="s">
        <v>52</v>
      </c>
      <c r="D526" s="405" t="s">
        <v>53</v>
      </c>
      <c r="E526" s="899"/>
      <c r="F526" s="892"/>
      <c r="G526" s="892"/>
      <c r="H526" s="892"/>
      <c r="I526" s="897"/>
      <c r="J526" s="897"/>
      <c r="K526" s="897"/>
      <c r="L526" s="897"/>
      <c r="M526" s="897"/>
      <c r="N526" s="897"/>
      <c r="O526" s="897"/>
      <c r="P526" s="897"/>
      <c r="Q526" s="897"/>
      <c r="R526" s="897"/>
      <c r="S526" s="897"/>
      <c r="T526" s="897"/>
      <c r="U526" s="897"/>
      <c r="V526" s="894"/>
      <c r="W526" s="897"/>
      <c r="X526" s="897"/>
      <c r="Y526" s="897"/>
      <c r="Z526" s="897"/>
      <c r="AA526" s="897"/>
      <c r="AB526" s="897"/>
      <c r="AC526" s="897"/>
      <c r="AD526" s="897"/>
      <c r="AE526" s="897"/>
      <c r="AF526" s="897"/>
      <c r="AG526" s="897"/>
      <c r="AH526" s="897"/>
      <c r="AI526" s="897"/>
      <c r="AJ526" s="897"/>
      <c r="AK526" s="897"/>
      <c r="AL526" s="897"/>
      <c r="AM526" s="897"/>
    </row>
    <row r="527" spans="1:39" hidden="1">
      <c r="A527" s="871"/>
      <c r="B527" s="912"/>
      <c r="C527" s="910"/>
      <c r="D527" s="404" t="s">
        <v>54</v>
      </c>
      <c r="E527" s="899"/>
      <c r="F527" s="892"/>
      <c r="G527" s="892"/>
      <c r="H527" s="892"/>
      <c r="I527" s="898"/>
      <c r="J527" s="898"/>
      <c r="K527" s="898"/>
      <c r="L527" s="898"/>
      <c r="M527" s="898"/>
      <c r="N527" s="898"/>
      <c r="O527" s="898"/>
      <c r="P527" s="898"/>
      <c r="Q527" s="898"/>
      <c r="R527" s="898"/>
      <c r="S527" s="898"/>
      <c r="T527" s="898"/>
      <c r="U527" s="898"/>
      <c r="V527" s="895"/>
      <c r="W527" s="898"/>
      <c r="X527" s="898"/>
      <c r="Y527" s="898"/>
      <c r="Z527" s="898"/>
      <c r="AA527" s="898"/>
      <c r="AB527" s="898"/>
      <c r="AC527" s="898"/>
      <c r="AD527" s="898"/>
      <c r="AE527" s="898"/>
      <c r="AF527" s="898"/>
      <c r="AG527" s="898"/>
      <c r="AH527" s="898"/>
      <c r="AI527" s="898"/>
      <c r="AJ527" s="898"/>
      <c r="AK527" s="898"/>
      <c r="AL527" s="898"/>
      <c r="AM527" s="898"/>
    </row>
    <row r="528" spans="1:39" hidden="1">
      <c r="A528" s="871"/>
      <c r="B528" s="911" t="s">
        <v>61</v>
      </c>
      <c r="C528" s="864" t="s">
        <v>50</v>
      </c>
      <c r="D528" s="403" t="s">
        <v>21</v>
      </c>
      <c r="E528" s="899"/>
      <c r="F528" s="892"/>
      <c r="G528" s="892"/>
      <c r="H528" s="892"/>
      <c r="I528" s="892"/>
      <c r="J528" s="896">
        <v>0.92</v>
      </c>
      <c r="K528" s="896">
        <v>0.86</v>
      </c>
      <c r="L528" s="896">
        <v>0.82</v>
      </c>
      <c r="M528" s="896">
        <v>0.79</v>
      </c>
      <c r="N528" s="896">
        <v>0.73</v>
      </c>
      <c r="O528" s="896">
        <v>0.72</v>
      </c>
      <c r="P528" s="896">
        <v>0.7</v>
      </c>
      <c r="Q528" s="896">
        <v>0.69</v>
      </c>
      <c r="R528" s="896">
        <v>0.68</v>
      </c>
      <c r="S528" s="896">
        <v>0.67</v>
      </c>
      <c r="T528" s="896">
        <v>0.66</v>
      </c>
      <c r="U528" s="896">
        <v>0.66</v>
      </c>
      <c r="V528" s="893">
        <v>0.65</v>
      </c>
      <c r="W528" s="896" t="str">
        <f>IF(F456=F528,"〇","✕")</f>
        <v>〇</v>
      </c>
      <c r="X528" s="896" t="str">
        <f t="shared" ref="X528" si="2050">IF(G456=G528,"〇","✕")</f>
        <v>〇</v>
      </c>
      <c r="Y528" s="896" t="str">
        <f t="shared" ref="Y528" si="2051">IF(H456=H528,"〇","✕")</f>
        <v>〇</v>
      </c>
      <c r="Z528" s="896" t="str">
        <f t="shared" ref="Z528" si="2052">IF(I456=I528,"〇","✕")</f>
        <v>〇</v>
      </c>
      <c r="AA528" s="896" t="str">
        <f t="shared" ref="AA528" si="2053">IF(J456=J528,"〇","✕")</f>
        <v>〇</v>
      </c>
      <c r="AB528" s="896" t="str">
        <f t="shared" ref="AB528" si="2054">IF(K456=K528,"〇","✕")</f>
        <v>〇</v>
      </c>
      <c r="AC528" s="896" t="str">
        <f t="shared" ref="AC528" si="2055">IF(L456=L528,"〇","✕")</f>
        <v>〇</v>
      </c>
      <c r="AD528" s="896" t="str">
        <f t="shared" ref="AD528" si="2056">IF(M456=M528,"〇","✕")</f>
        <v>〇</v>
      </c>
      <c r="AE528" s="896" t="str">
        <f t="shared" ref="AE528" si="2057">IF(N456=N528,"〇","✕")</f>
        <v>〇</v>
      </c>
      <c r="AF528" s="896" t="str">
        <f t="shared" ref="AF528" si="2058">IF(O456=O528,"〇","✕")</f>
        <v>〇</v>
      </c>
      <c r="AG528" s="896" t="str">
        <f t="shared" ref="AG528" si="2059">IF(P456=P528,"〇","✕")</f>
        <v>〇</v>
      </c>
      <c r="AH528" s="896" t="str">
        <f t="shared" ref="AH528" si="2060">IF(Q456=Q528,"〇","✕")</f>
        <v>〇</v>
      </c>
      <c r="AI528" s="896" t="str">
        <f t="shared" ref="AI528" si="2061">IF(R456=R528,"〇","✕")</f>
        <v>〇</v>
      </c>
      <c r="AJ528" s="896" t="str">
        <f t="shared" ref="AJ528" si="2062">IF(S456=S528,"〇","✕")</f>
        <v>〇</v>
      </c>
      <c r="AK528" s="896" t="str">
        <f t="shared" ref="AK528" si="2063">IF(T456=T528,"〇","✕")</f>
        <v>〇</v>
      </c>
      <c r="AL528" s="896" t="str">
        <f t="shared" ref="AL528" si="2064">IF(U456=U528,"〇","✕")</f>
        <v>〇</v>
      </c>
      <c r="AM528" s="896" t="str">
        <f t="shared" ref="AM528" si="2065">IF(V456=V528,"〇","✕")</f>
        <v>〇</v>
      </c>
    </row>
    <row r="529" spans="1:39" hidden="1">
      <c r="A529" s="871"/>
      <c r="B529" s="912"/>
      <c r="C529" s="865"/>
      <c r="D529" s="405" t="s">
        <v>22</v>
      </c>
      <c r="E529" s="899"/>
      <c r="F529" s="892"/>
      <c r="G529" s="892"/>
      <c r="H529" s="892"/>
      <c r="I529" s="892"/>
      <c r="J529" s="897"/>
      <c r="K529" s="897"/>
      <c r="L529" s="897"/>
      <c r="M529" s="897"/>
      <c r="N529" s="897"/>
      <c r="O529" s="897"/>
      <c r="P529" s="897"/>
      <c r="Q529" s="897"/>
      <c r="R529" s="897"/>
      <c r="S529" s="897"/>
      <c r="T529" s="897"/>
      <c r="U529" s="897"/>
      <c r="V529" s="894"/>
      <c r="W529" s="897"/>
      <c r="X529" s="897"/>
      <c r="Y529" s="897"/>
      <c r="Z529" s="897"/>
      <c r="AA529" s="897"/>
      <c r="AB529" s="897"/>
      <c r="AC529" s="897"/>
      <c r="AD529" s="897"/>
      <c r="AE529" s="897"/>
      <c r="AF529" s="897"/>
      <c r="AG529" s="897"/>
      <c r="AH529" s="897"/>
      <c r="AI529" s="897"/>
      <c r="AJ529" s="897"/>
      <c r="AK529" s="897"/>
      <c r="AL529" s="897"/>
      <c r="AM529" s="897"/>
    </row>
    <row r="530" spans="1:39" hidden="1">
      <c r="A530" s="871"/>
      <c r="B530" s="912"/>
      <c r="C530" s="909" t="s">
        <v>52</v>
      </c>
      <c r="D530" s="405" t="s">
        <v>53</v>
      </c>
      <c r="E530" s="899"/>
      <c r="F530" s="892"/>
      <c r="G530" s="892"/>
      <c r="H530" s="892"/>
      <c r="I530" s="892"/>
      <c r="J530" s="897"/>
      <c r="K530" s="897"/>
      <c r="L530" s="897"/>
      <c r="M530" s="897"/>
      <c r="N530" s="897"/>
      <c r="O530" s="897"/>
      <c r="P530" s="897"/>
      <c r="Q530" s="897"/>
      <c r="R530" s="897"/>
      <c r="S530" s="897"/>
      <c r="T530" s="897"/>
      <c r="U530" s="897"/>
      <c r="V530" s="894"/>
      <c r="W530" s="897"/>
      <c r="X530" s="897"/>
      <c r="Y530" s="897"/>
      <c r="Z530" s="897"/>
      <c r="AA530" s="897"/>
      <c r="AB530" s="897"/>
      <c r="AC530" s="897"/>
      <c r="AD530" s="897"/>
      <c r="AE530" s="897"/>
      <c r="AF530" s="897"/>
      <c r="AG530" s="897"/>
      <c r="AH530" s="897"/>
      <c r="AI530" s="897"/>
      <c r="AJ530" s="897"/>
      <c r="AK530" s="897"/>
      <c r="AL530" s="897"/>
      <c r="AM530" s="897"/>
    </row>
    <row r="531" spans="1:39" hidden="1">
      <c r="A531" s="871"/>
      <c r="B531" s="912"/>
      <c r="C531" s="910"/>
      <c r="D531" s="404" t="s">
        <v>54</v>
      </c>
      <c r="E531" s="899"/>
      <c r="F531" s="892"/>
      <c r="G531" s="892"/>
      <c r="H531" s="892"/>
      <c r="I531" s="892"/>
      <c r="J531" s="898"/>
      <c r="K531" s="898"/>
      <c r="L531" s="898"/>
      <c r="M531" s="898"/>
      <c r="N531" s="898"/>
      <c r="O531" s="898"/>
      <c r="P531" s="898"/>
      <c r="Q531" s="898"/>
      <c r="R531" s="898"/>
      <c r="S531" s="898"/>
      <c r="T531" s="898"/>
      <c r="U531" s="898"/>
      <c r="V531" s="895"/>
      <c r="W531" s="898"/>
      <c r="X531" s="898"/>
      <c r="Y531" s="898"/>
      <c r="Z531" s="898"/>
      <c r="AA531" s="898"/>
      <c r="AB531" s="898"/>
      <c r="AC531" s="898"/>
      <c r="AD531" s="898"/>
      <c r="AE531" s="898"/>
      <c r="AF531" s="898"/>
      <c r="AG531" s="898"/>
      <c r="AH531" s="898"/>
      <c r="AI531" s="898"/>
      <c r="AJ531" s="898"/>
      <c r="AK531" s="898"/>
      <c r="AL531" s="898"/>
      <c r="AM531" s="898"/>
    </row>
    <row r="532" spans="1:39" hidden="1">
      <c r="A532" s="871"/>
      <c r="B532" s="911" t="s">
        <v>63</v>
      </c>
      <c r="C532" s="864" t="s">
        <v>50</v>
      </c>
      <c r="D532" s="403" t="s">
        <v>21</v>
      </c>
      <c r="E532" s="899"/>
      <c r="F532" s="892"/>
      <c r="G532" s="892"/>
      <c r="H532" s="892"/>
      <c r="I532" s="892"/>
      <c r="J532" s="892"/>
      <c r="K532" s="896">
        <v>0.94</v>
      </c>
      <c r="L532" s="896">
        <v>0.89</v>
      </c>
      <c r="M532" s="896">
        <v>0.86</v>
      </c>
      <c r="N532" s="896">
        <v>0.8</v>
      </c>
      <c r="O532" s="896">
        <v>0.78</v>
      </c>
      <c r="P532" s="896">
        <v>0.77</v>
      </c>
      <c r="Q532" s="896">
        <v>0.75</v>
      </c>
      <c r="R532" s="896">
        <v>0.74</v>
      </c>
      <c r="S532" s="896">
        <v>0.73</v>
      </c>
      <c r="T532" s="896">
        <v>0.72</v>
      </c>
      <c r="U532" s="896">
        <v>0.71</v>
      </c>
      <c r="V532" s="893">
        <v>0.71</v>
      </c>
      <c r="W532" s="896" t="str">
        <f>IF(F460=F532,"〇","✕")</f>
        <v>〇</v>
      </c>
      <c r="X532" s="896" t="str">
        <f t="shared" ref="X532" si="2066">IF(G460=G532,"〇","✕")</f>
        <v>〇</v>
      </c>
      <c r="Y532" s="896" t="str">
        <f t="shared" ref="Y532" si="2067">IF(H460=H532,"〇","✕")</f>
        <v>〇</v>
      </c>
      <c r="Z532" s="896" t="str">
        <f t="shared" ref="Z532" si="2068">IF(I460=I532,"〇","✕")</f>
        <v>〇</v>
      </c>
      <c r="AA532" s="896" t="str">
        <f t="shared" ref="AA532" si="2069">IF(J460=J532,"〇","✕")</f>
        <v>〇</v>
      </c>
      <c r="AB532" s="896" t="str">
        <f t="shared" ref="AB532" si="2070">IF(K460=K532,"〇","✕")</f>
        <v>〇</v>
      </c>
      <c r="AC532" s="896" t="str">
        <f t="shared" ref="AC532" si="2071">IF(L460=L532,"〇","✕")</f>
        <v>〇</v>
      </c>
      <c r="AD532" s="896" t="str">
        <f t="shared" ref="AD532" si="2072">IF(M460=M532,"〇","✕")</f>
        <v>〇</v>
      </c>
      <c r="AE532" s="896" t="str">
        <f t="shared" ref="AE532" si="2073">IF(N460=N532,"〇","✕")</f>
        <v>〇</v>
      </c>
      <c r="AF532" s="896" t="str">
        <f t="shared" ref="AF532" si="2074">IF(O460=O532,"〇","✕")</f>
        <v>〇</v>
      </c>
      <c r="AG532" s="896" t="str">
        <f t="shared" ref="AG532" si="2075">IF(P460=P532,"〇","✕")</f>
        <v>〇</v>
      </c>
      <c r="AH532" s="896" t="str">
        <f t="shared" ref="AH532" si="2076">IF(Q460=Q532,"〇","✕")</f>
        <v>〇</v>
      </c>
      <c r="AI532" s="896" t="str">
        <f t="shared" ref="AI532" si="2077">IF(R460=R532,"〇","✕")</f>
        <v>〇</v>
      </c>
      <c r="AJ532" s="896" t="str">
        <f t="shared" ref="AJ532" si="2078">IF(S460=S532,"〇","✕")</f>
        <v>〇</v>
      </c>
      <c r="AK532" s="896" t="str">
        <f t="shared" ref="AK532" si="2079">IF(T460=T532,"〇","✕")</f>
        <v>〇</v>
      </c>
      <c r="AL532" s="896" t="str">
        <f t="shared" ref="AL532" si="2080">IF(U460=U532,"〇","✕")</f>
        <v>〇</v>
      </c>
      <c r="AM532" s="896" t="str">
        <f t="shared" ref="AM532" si="2081">IF(V460=V532,"〇","✕")</f>
        <v>〇</v>
      </c>
    </row>
    <row r="533" spans="1:39" hidden="1">
      <c r="A533" s="871"/>
      <c r="B533" s="912"/>
      <c r="C533" s="865"/>
      <c r="D533" s="405" t="s">
        <v>22</v>
      </c>
      <c r="E533" s="899"/>
      <c r="F533" s="892"/>
      <c r="G533" s="892"/>
      <c r="H533" s="892"/>
      <c r="I533" s="892"/>
      <c r="J533" s="892"/>
      <c r="K533" s="897"/>
      <c r="L533" s="897"/>
      <c r="M533" s="897"/>
      <c r="N533" s="897"/>
      <c r="O533" s="897"/>
      <c r="P533" s="897"/>
      <c r="Q533" s="897"/>
      <c r="R533" s="897"/>
      <c r="S533" s="897"/>
      <c r="T533" s="897"/>
      <c r="U533" s="897"/>
      <c r="V533" s="894"/>
      <c r="W533" s="897"/>
      <c r="X533" s="897"/>
      <c r="Y533" s="897"/>
      <c r="Z533" s="897"/>
      <c r="AA533" s="897"/>
      <c r="AB533" s="897"/>
      <c r="AC533" s="897"/>
      <c r="AD533" s="897"/>
      <c r="AE533" s="897"/>
      <c r="AF533" s="897"/>
      <c r="AG533" s="897"/>
      <c r="AH533" s="897"/>
      <c r="AI533" s="897"/>
      <c r="AJ533" s="897"/>
      <c r="AK533" s="897"/>
      <c r="AL533" s="897"/>
      <c r="AM533" s="897"/>
    </row>
    <row r="534" spans="1:39" hidden="1">
      <c r="A534" s="871"/>
      <c r="B534" s="912"/>
      <c r="C534" s="909" t="s">
        <v>52</v>
      </c>
      <c r="D534" s="405" t="s">
        <v>53</v>
      </c>
      <c r="E534" s="899"/>
      <c r="F534" s="892"/>
      <c r="G534" s="892"/>
      <c r="H534" s="892"/>
      <c r="I534" s="892"/>
      <c r="J534" s="892"/>
      <c r="K534" s="897"/>
      <c r="L534" s="897"/>
      <c r="M534" s="897"/>
      <c r="N534" s="897"/>
      <c r="O534" s="897"/>
      <c r="P534" s="897"/>
      <c r="Q534" s="897"/>
      <c r="R534" s="897"/>
      <c r="S534" s="897"/>
      <c r="T534" s="897"/>
      <c r="U534" s="897"/>
      <c r="V534" s="894"/>
      <c r="W534" s="897"/>
      <c r="X534" s="897"/>
      <c r="Y534" s="897"/>
      <c r="Z534" s="897"/>
      <c r="AA534" s="897"/>
      <c r="AB534" s="897"/>
      <c r="AC534" s="897"/>
      <c r="AD534" s="897"/>
      <c r="AE534" s="897"/>
      <c r="AF534" s="897"/>
      <c r="AG534" s="897"/>
      <c r="AH534" s="897"/>
      <c r="AI534" s="897"/>
      <c r="AJ534" s="897"/>
      <c r="AK534" s="897"/>
      <c r="AL534" s="897"/>
      <c r="AM534" s="897"/>
    </row>
    <row r="535" spans="1:39" hidden="1">
      <c r="A535" s="871"/>
      <c r="B535" s="912"/>
      <c r="C535" s="910"/>
      <c r="D535" s="404" t="s">
        <v>54</v>
      </c>
      <c r="E535" s="899"/>
      <c r="F535" s="892"/>
      <c r="G535" s="892"/>
      <c r="H535" s="892"/>
      <c r="I535" s="892"/>
      <c r="J535" s="892"/>
      <c r="K535" s="898"/>
      <c r="L535" s="898"/>
      <c r="M535" s="898"/>
      <c r="N535" s="898"/>
      <c r="O535" s="898"/>
      <c r="P535" s="898"/>
      <c r="Q535" s="898"/>
      <c r="R535" s="898"/>
      <c r="S535" s="898"/>
      <c r="T535" s="898"/>
      <c r="U535" s="898"/>
      <c r="V535" s="895"/>
      <c r="W535" s="898"/>
      <c r="X535" s="898"/>
      <c r="Y535" s="898"/>
      <c r="Z535" s="898"/>
      <c r="AA535" s="898"/>
      <c r="AB535" s="898"/>
      <c r="AC535" s="898"/>
      <c r="AD535" s="898"/>
      <c r="AE535" s="898"/>
      <c r="AF535" s="898"/>
      <c r="AG535" s="898"/>
      <c r="AH535" s="898"/>
      <c r="AI535" s="898"/>
      <c r="AJ535" s="898"/>
      <c r="AK535" s="898"/>
      <c r="AL535" s="898"/>
      <c r="AM535" s="898"/>
    </row>
    <row r="536" spans="1:39" hidden="1">
      <c r="A536" s="871"/>
      <c r="B536" s="911" t="s">
        <v>65</v>
      </c>
      <c r="C536" s="864" t="s">
        <v>50</v>
      </c>
      <c r="D536" s="403" t="s">
        <v>21</v>
      </c>
      <c r="E536" s="899"/>
      <c r="F536" s="892"/>
      <c r="G536" s="892"/>
      <c r="H536" s="892"/>
      <c r="I536" s="892"/>
      <c r="J536" s="892"/>
      <c r="K536" s="892"/>
      <c r="L536" s="896">
        <v>0.95</v>
      </c>
      <c r="M536" s="896">
        <v>0.91</v>
      </c>
      <c r="N536" s="896">
        <v>0.85</v>
      </c>
      <c r="O536" s="896">
        <v>0.83</v>
      </c>
      <c r="P536" s="896">
        <v>0.81</v>
      </c>
      <c r="Q536" s="896">
        <v>0.8</v>
      </c>
      <c r="R536" s="896">
        <v>0.78</v>
      </c>
      <c r="S536" s="896">
        <v>0.77</v>
      </c>
      <c r="T536" s="896">
        <v>0.77</v>
      </c>
      <c r="U536" s="896">
        <v>0.76</v>
      </c>
      <c r="V536" s="893">
        <v>0.75</v>
      </c>
      <c r="W536" s="896" t="str">
        <f>IF(F464=F536,"〇","✕")</f>
        <v>〇</v>
      </c>
      <c r="X536" s="896" t="str">
        <f t="shared" ref="X536" si="2082">IF(G464=G536,"〇","✕")</f>
        <v>〇</v>
      </c>
      <c r="Y536" s="896" t="str">
        <f t="shared" ref="Y536" si="2083">IF(H464=H536,"〇","✕")</f>
        <v>〇</v>
      </c>
      <c r="Z536" s="896" t="str">
        <f t="shared" ref="Z536" si="2084">IF(I464=I536,"〇","✕")</f>
        <v>〇</v>
      </c>
      <c r="AA536" s="896" t="str">
        <f t="shared" ref="AA536" si="2085">IF(J464=J536,"〇","✕")</f>
        <v>〇</v>
      </c>
      <c r="AB536" s="896" t="str">
        <f t="shared" ref="AB536" si="2086">IF(K464=K536,"〇","✕")</f>
        <v>〇</v>
      </c>
      <c r="AC536" s="896" t="str">
        <f t="shared" ref="AC536" si="2087">IF(L464=L536,"〇","✕")</f>
        <v>〇</v>
      </c>
      <c r="AD536" s="896" t="str">
        <f t="shared" ref="AD536" si="2088">IF(M464=M536,"〇","✕")</f>
        <v>〇</v>
      </c>
      <c r="AE536" s="896" t="str">
        <f t="shared" ref="AE536" si="2089">IF(N464=N536,"〇","✕")</f>
        <v>〇</v>
      </c>
      <c r="AF536" s="896" t="str">
        <f t="shared" ref="AF536" si="2090">IF(O464=O536,"〇","✕")</f>
        <v>〇</v>
      </c>
      <c r="AG536" s="896" t="str">
        <f t="shared" ref="AG536" si="2091">IF(P464=P536,"〇","✕")</f>
        <v>〇</v>
      </c>
      <c r="AH536" s="896" t="str">
        <f t="shared" ref="AH536" si="2092">IF(Q464=Q536,"〇","✕")</f>
        <v>〇</v>
      </c>
      <c r="AI536" s="896" t="str">
        <f t="shared" ref="AI536" si="2093">IF(R464=R536,"〇","✕")</f>
        <v>〇</v>
      </c>
      <c r="AJ536" s="896" t="str">
        <f t="shared" ref="AJ536" si="2094">IF(S464=S536,"〇","✕")</f>
        <v>〇</v>
      </c>
      <c r="AK536" s="896" t="str">
        <f t="shared" ref="AK536" si="2095">IF(T464=T536,"〇","✕")</f>
        <v>〇</v>
      </c>
      <c r="AL536" s="896" t="str">
        <f t="shared" ref="AL536" si="2096">IF(U464=U536,"〇","✕")</f>
        <v>〇</v>
      </c>
      <c r="AM536" s="896" t="str">
        <f t="shared" ref="AM536" si="2097">IF(V464=V536,"〇","✕")</f>
        <v>〇</v>
      </c>
    </row>
    <row r="537" spans="1:39" hidden="1">
      <c r="A537" s="871"/>
      <c r="B537" s="912"/>
      <c r="C537" s="865"/>
      <c r="D537" s="405" t="s">
        <v>22</v>
      </c>
      <c r="E537" s="899"/>
      <c r="F537" s="892"/>
      <c r="G537" s="892"/>
      <c r="H537" s="892"/>
      <c r="I537" s="892"/>
      <c r="J537" s="892"/>
      <c r="K537" s="892"/>
      <c r="L537" s="897"/>
      <c r="M537" s="897"/>
      <c r="N537" s="897"/>
      <c r="O537" s="897"/>
      <c r="P537" s="897"/>
      <c r="Q537" s="897"/>
      <c r="R537" s="897"/>
      <c r="S537" s="897"/>
      <c r="T537" s="897"/>
      <c r="U537" s="897"/>
      <c r="V537" s="894"/>
      <c r="W537" s="897"/>
      <c r="X537" s="897"/>
      <c r="Y537" s="897"/>
      <c r="Z537" s="897"/>
      <c r="AA537" s="897"/>
      <c r="AB537" s="897"/>
      <c r="AC537" s="897"/>
      <c r="AD537" s="897"/>
      <c r="AE537" s="897"/>
      <c r="AF537" s="897"/>
      <c r="AG537" s="897"/>
      <c r="AH537" s="897"/>
      <c r="AI537" s="897"/>
      <c r="AJ537" s="897"/>
      <c r="AK537" s="897"/>
      <c r="AL537" s="897"/>
      <c r="AM537" s="897"/>
    </row>
    <row r="538" spans="1:39" hidden="1">
      <c r="A538" s="871"/>
      <c r="B538" s="912"/>
      <c r="C538" s="909" t="s">
        <v>52</v>
      </c>
      <c r="D538" s="405" t="s">
        <v>53</v>
      </c>
      <c r="E538" s="899"/>
      <c r="F538" s="892"/>
      <c r="G538" s="892"/>
      <c r="H538" s="892"/>
      <c r="I538" s="892"/>
      <c r="J538" s="892"/>
      <c r="K538" s="892"/>
      <c r="L538" s="897"/>
      <c r="M538" s="897"/>
      <c r="N538" s="897"/>
      <c r="O538" s="897"/>
      <c r="P538" s="897"/>
      <c r="Q538" s="897"/>
      <c r="R538" s="897"/>
      <c r="S538" s="897"/>
      <c r="T538" s="897"/>
      <c r="U538" s="897"/>
      <c r="V538" s="894"/>
      <c r="W538" s="897"/>
      <c r="X538" s="897"/>
      <c r="Y538" s="897"/>
      <c r="Z538" s="897"/>
      <c r="AA538" s="897"/>
      <c r="AB538" s="897"/>
      <c r="AC538" s="897"/>
      <c r="AD538" s="897"/>
      <c r="AE538" s="897"/>
      <c r="AF538" s="897"/>
      <c r="AG538" s="897"/>
      <c r="AH538" s="897"/>
      <c r="AI538" s="897"/>
      <c r="AJ538" s="897"/>
      <c r="AK538" s="897"/>
      <c r="AL538" s="897"/>
      <c r="AM538" s="897"/>
    </row>
    <row r="539" spans="1:39" hidden="1">
      <c r="A539" s="871"/>
      <c r="B539" s="912"/>
      <c r="C539" s="910"/>
      <c r="D539" s="404" t="s">
        <v>54</v>
      </c>
      <c r="E539" s="899"/>
      <c r="F539" s="892"/>
      <c r="G539" s="892"/>
      <c r="H539" s="892"/>
      <c r="I539" s="892"/>
      <c r="J539" s="892"/>
      <c r="K539" s="892"/>
      <c r="L539" s="898"/>
      <c r="M539" s="898"/>
      <c r="N539" s="898"/>
      <c r="O539" s="898"/>
      <c r="P539" s="898"/>
      <c r="Q539" s="898"/>
      <c r="R539" s="898"/>
      <c r="S539" s="898"/>
      <c r="T539" s="898"/>
      <c r="U539" s="898"/>
      <c r="V539" s="895"/>
      <c r="W539" s="898"/>
      <c r="X539" s="898"/>
      <c r="Y539" s="898"/>
      <c r="Z539" s="898"/>
      <c r="AA539" s="898"/>
      <c r="AB539" s="898"/>
      <c r="AC539" s="898"/>
      <c r="AD539" s="898"/>
      <c r="AE539" s="898"/>
      <c r="AF539" s="898"/>
      <c r="AG539" s="898"/>
      <c r="AH539" s="898"/>
      <c r="AI539" s="898"/>
      <c r="AJ539" s="898"/>
      <c r="AK539" s="898"/>
      <c r="AL539" s="898"/>
      <c r="AM539" s="898"/>
    </row>
    <row r="540" spans="1:39" hidden="1">
      <c r="A540" s="871"/>
      <c r="B540" s="911" t="s">
        <v>67</v>
      </c>
      <c r="C540" s="864" t="s">
        <v>50</v>
      </c>
      <c r="D540" s="403" t="s">
        <v>21</v>
      </c>
      <c r="E540" s="899"/>
      <c r="F540" s="892"/>
      <c r="G540" s="892"/>
      <c r="H540" s="892"/>
      <c r="I540" s="892"/>
      <c r="J540" s="892"/>
      <c r="K540" s="892"/>
      <c r="L540" s="892"/>
      <c r="M540" s="896">
        <v>0.96</v>
      </c>
      <c r="N540" s="896">
        <v>0.89</v>
      </c>
      <c r="O540" s="896">
        <v>0.87</v>
      </c>
      <c r="P540" s="896">
        <v>0.86</v>
      </c>
      <c r="Q540" s="896">
        <v>0.84</v>
      </c>
      <c r="R540" s="896">
        <v>0.82</v>
      </c>
      <c r="S540" s="896">
        <v>0.82</v>
      </c>
      <c r="T540" s="896">
        <v>0.81</v>
      </c>
      <c r="U540" s="896">
        <v>0.8</v>
      </c>
      <c r="V540" s="893">
        <v>0.79</v>
      </c>
      <c r="W540" s="896" t="str">
        <f>IF(F468=F540,"〇","✕")</f>
        <v>〇</v>
      </c>
      <c r="X540" s="896" t="str">
        <f t="shared" ref="X540" si="2098">IF(G468=G540,"〇","✕")</f>
        <v>〇</v>
      </c>
      <c r="Y540" s="896" t="str">
        <f t="shared" ref="Y540" si="2099">IF(H468=H540,"〇","✕")</f>
        <v>〇</v>
      </c>
      <c r="Z540" s="896" t="str">
        <f t="shared" ref="Z540" si="2100">IF(I468=I540,"〇","✕")</f>
        <v>〇</v>
      </c>
      <c r="AA540" s="896" t="str">
        <f t="shared" ref="AA540" si="2101">IF(J468=J540,"〇","✕")</f>
        <v>〇</v>
      </c>
      <c r="AB540" s="896" t="str">
        <f t="shared" ref="AB540" si="2102">IF(K468=K540,"〇","✕")</f>
        <v>〇</v>
      </c>
      <c r="AC540" s="896" t="str">
        <f t="shared" ref="AC540" si="2103">IF(L468=L540,"〇","✕")</f>
        <v>〇</v>
      </c>
      <c r="AD540" s="896" t="str">
        <f t="shared" ref="AD540" si="2104">IF(M468=M540,"〇","✕")</f>
        <v>〇</v>
      </c>
      <c r="AE540" s="896" t="str">
        <f t="shared" ref="AE540" si="2105">IF(N468=N540,"〇","✕")</f>
        <v>〇</v>
      </c>
      <c r="AF540" s="896" t="str">
        <f t="shared" ref="AF540" si="2106">IF(O468=O540,"〇","✕")</f>
        <v>〇</v>
      </c>
      <c r="AG540" s="896" t="str">
        <f t="shared" ref="AG540" si="2107">IF(P468=P540,"〇","✕")</f>
        <v>〇</v>
      </c>
      <c r="AH540" s="896" t="str">
        <f t="shared" ref="AH540" si="2108">IF(Q468=Q540,"〇","✕")</f>
        <v>〇</v>
      </c>
      <c r="AI540" s="896" t="str">
        <f t="shared" ref="AI540" si="2109">IF(R468=R540,"〇","✕")</f>
        <v>〇</v>
      </c>
      <c r="AJ540" s="896" t="str">
        <f t="shared" ref="AJ540" si="2110">IF(S468=S540,"〇","✕")</f>
        <v>〇</v>
      </c>
      <c r="AK540" s="896" t="str">
        <f t="shared" ref="AK540" si="2111">IF(T468=T540,"〇","✕")</f>
        <v>〇</v>
      </c>
      <c r="AL540" s="896" t="str">
        <f t="shared" ref="AL540" si="2112">IF(U468=U540,"〇","✕")</f>
        <v>〇</v>
      </c>
      <c r="AM540" s="896" t="str">
        <f t="shared" ref="AM540" si="2113">IF(V468=V540,"〇","✕")</f>
        <v>〇</v>
      </c>
    </row>
    <row r="541" spans="1:39" hidden="1">
      <c r="A541" s="871"/>
      <c r="B541" s="912"/>
      <c r="C541" s="865"/>
      <c r="D541" s="405" t="s">
        <v>22</v>
      </c>
      <c r="E541" s="899"/>
      <c r="F541" s="892"/>
      <c r="G541" s="892"/>
      <c r="H541" s="892"/>
      <c r="I541" s="892"/>
      <c r="J541" s="892"/>
      <c r="K541" s="892"/>
      <c r="L541" s="892"/>
      <c r="M541" s="897"/>
      <c r="N541" s="897"/>
      <c r="O541" s="897"/>
      <c r="P541" s="897"/>
      <c r="Q541" s="897"/>
      <c r="R541" s="897"/>
      <c r="S541" s="897"/>
      <c r="T541" s="897"/>
      <c r="U541" s="897"/>
      <c r="V541" s="894"/>
      <c r="W541" s="897"/>
      <c r="X541" s="897"/>
      <c r="Y541" s="897"/>
      <c r="Z541" s="897"/>
      <c r="AA541" s="897"/>
      <c r="AB541" s="897"/>
      <c r="AC541" s="897"/>
      <c r="AD541" s="897"/>
      <c r="AE541" s="897"/>
      <c r="AF541" s="897"/>
      <c r="AG541" s="897"/>
      <c r="AH541" s="897"/>
      <c r="AI541" s="897"/>
      <c r="AJ541" s="897"/>
      <c r="AK541" s="897"/>
      <c r="AL541" s="897"/>
      <c r="AM541" s="897"/>
    </row>
    <row r="542" spans="1:39" hidden="1">
      <c r="A542" s="871"/>
      <c r="B542" s="912"/>
      <c r="C542" s="909" t="s">
        <v>52</v>
      </c>
      <c r="D542" s="405" t="s">
        <v>53</v>
      </c>
      <c r="E542" s="899"/>
      <c r="F542" s="892"/>
      <c r="G542" s="892"/>
      <c r="H542" s="892"/>
      <c r="I542" s="892"/>
      <c r="J542" s="892"/>
      <c r="K542" s="892"/>
      <c r="L542" s="892"/>
      <c r="M542" s="897"/>
      <c r="N542" s="897"/>
      <c r="O542" s="897"/>
      <c r="P542" s="897"/>
      <c r="Q542" s="897"/>
      <c r="R542" s="897"/>
      <c r="S542" s="897"/>
      <c r="T542" s="897"/>
      <c r="U542" s="897"/>
      <c r="V542" s="894"/>
      <c r="W542" s="897"/>
      <c r="X542" s="897"/>
      <c r="Y542" s="897"/>
      <c r="Z542" s="897"/>
      <c r="AA542" s="897"/>
      <c r="AB542" s="897"/>
      <c r="AC542" s="897"/>
      <c r="AD542" s="897"/>
      <c r="AE542" s="897"/>
      <c r="AF542" s="897"/>
      <c r="AG542" s="897"/>
      <c r="AH542" s="897"/>
      <c r="AI542" s="897"/>
      <c r="AJ542" s="897"/>
      <c r="AK542" s="897"/>
      <c r="AL542" s="897"/>
      <c r="AM542" s="897"/>
    </row>
    <row r="543" spans="1:39" hidden="1">
      <c r="A543" s="871"/>
      <c r="B543" s="912"/>
      <c r="C543" s="910"/>
      <c r="D543" s="404" t="s">
        <v>54</v>
      </c>
      <c r="E543" s="899"/>
      <c r="F543" s="892"/>
      <c r="G543" s="892"/>
      <c r="H543" s="892"/>
      <c r="I543" s="892"/>
      <c r="J543" s="892"/>
      <c r="K543" s="892"/>
      <c r="L543" s="892"/>
      <c r="M543" s="898"/>
      <c r="N543" s="898"/>
      <c r="O543" s="898"/>
      <c r="P543" s="898"/>
      <c r="Q543" s="898"/>
      <c r="R543" s="898"/>
      <c r="S543" s="898"/>
      <c r="T543" s="898"/>
      <c r="U543" s="898"/>
      <c r="V543" s="895"/>
      <c r="W543" s="898"/>
      <c r="X543" s="898"/>
      <c r="Y543" s="898"/>
      <c r="Z543" s="898"/>
      <c r="AA543" s="898"/>
      <c r="AB543" s="898"/>
      <c r="AC543" s="898"/>
      <c r="AD543" s="898"/>
      <c r="AE543" s="898"/>
      <c r="AF543" s="898"/>
      <c r="AG543" s="898"/>
      <c r="AH543" s="898"/>
      <c r="AI543" s="898"/>
      <c r="AJ543" s="898"/>
      <c r="AK543" s="898"/>
      <c r="AL543" s="898"/>
      <c r="AM543" s="898"/>
    </row>
    <row r="544" spans="1:39" hidden="1">
      <c r="A544" s="871"/>
      <c r="B544" s="911" t="s">
        <v>69</v>
      </c>
      <c r="C544" s="864" t="s">
        <v>50</v>
      </c>
      <c r="D544" s="403" t="s">
        <v>21</v>
      </c>
      <c r="E544" s="899"/>
      <c r="F544" s="892"/>
      <c r="G544" s="892"/>
      <c r="H544" s="892"/>
      <c r="I544" s="892"/>
      <c r="J544" s="892"/>
      <c r="K544" s="892"/>
      <c r="L544" s="892"/>
      <c r="M544" s="892"/>
      <c r="N544" s="896">
        <v>0.93</v>
      </c>
      <c r="O544" s="896">
        <v>0.91</v>
      </c>
      <c r="P544" s="896">
        <v>0.89</v>
      </c>
      <c r="Q544" s="896">
        <v>0.88</v>
      </c>
      <c r="R544" s="896">
        <v>0.86</v>
      </c>
      <c r="S544" s="896">
        <v>0.85</v>
      </c>
      <c r="T544" s="896">
        <v>0.84</v>
      </c>
      <c r="U544" s="896">
        <v>0.83</v>
      </c>
      <c r="V544" s="893">
        <v>0.82</v>
      </c>
      <c r="W544" s="896" t="str">
        <f>IF(F472=F544,"〇","✕")</f>
        <v>〇</v>
      </c>
      <c r="X544" s="896" t="str">
        <f t="shared" ref="X544" si="2114">IF(G472=G544,"〇","✕")</f>
        <v>〇</v>
      </c>
      <c r="Y544" s="896" t="str">
        <f t="shared" ref="Y544" si="2115">IF(H472=H544,"〇","✕")</f>
        <v>〇</v>
      </c>
      <c r="Z544" s="896" t="str">
        <f t="shared" ref="Z544" si="2116">IF(I472=I544,"〇","✕")</f>
        <v>〇</v>
      </c>
      <c r="AA544" s="896" t="str">
        <f t="shared" ref="AA544" si="2117">IF(J472=J544,"〇","✕")</f>
        <v>〇</v>
      </c>
      <c r="AB544" s="896" t="str">
        <f t="shared" ref="AB544" si="2118">IF(K472=K544,"〇","✕")</f>
        <v>〇</v>
      </c>
      <c r="AC544" s="896" t="str">
        <f t="shared" ref="AC544" si="2119">IF(L472=L544,"〇","✕")</f>
        <v>〇</v>
      </c>
      <c r="AD544" s="896" t="str">
        <f t="shared" ref="AD544" si="2120">IF(M472=M544,"〇","✕")</f>
        <v>〇</v>
      </c>
      <c r="AE544" s="896" t="str">
        <f t="shared" ref="AE544" si="2121">IF(N472=N544,"〇","✕")</f>
        <v>〇</v>
      </c>
      <c r="AF544" s="896" t="str">
        <f t="shared" ref="AF544" si="2122">IF(O472=O544,"〇","✕")</f>
        <v>〇</v>
      </c>
      <c r="AG544" s="896" t="str">
        <f t="shared" ref="AG544" si="2123">IF(P472=P544,"〇","✕")</f>
        <v>〇</v>
      </c>
      <c r="AH544" s="896" t="str">
        <f t="shared" ref="AH544" si="2124">IF(Q472=Q544,"〇","✕")</f>
        <v>〇</v>
      </c>
      <c r="AI544" s="896" t="str">
        <f t="shared" ref="AI544" si="2125">IF(R472=R544,"〇","✕")</f>
        <v>〇</v>
      </c>
      <c r="AJ544" s="896" t="str">
        <f t="shared" ref="AJ544" si="2126">IF(S472=S544,"〇","✕")</f>
        <v>〇</v>
      </c>
      <c r="AK544" s="896" t="str">
        <f t="shared" ref="AK544" si="2127">IF(T472=T544,"〇","✕")</f>
        <v>〇</v>
      </c>
      <c r="AL544" s="896" t="str">
        <f t="shared" ref="AL544" si="2128">IF(U472=U544,"〇","✕")</f>
        <v>〇</v>
      </c>
      <c r="AM544" s="896" t="str">
        <f t="shared" ref="AM544" si="2129">IF(V472=V544,"〇","✕")</f>
        <v>〇</v>
      </c>
    </row>
    <row r="545" spans="1:39" hidden="1">
      <c r="A545" s="871"/>
      <c r="B545" s="912"/>
      <c r="C545" s="865"/>
      <c r="D545" s="405" t="s">
        <v>22</v>
      </c>
      <c r="E545" s="899"/>
      <c r="F545" s="892"/>
      <c r="G545" s="892"/>
      <c r="H545" s="892"/>
      <c r="I545" s="892"/>
      <c r="J545" s="892"/>
      <c r="K545" s="892"/>
      <c r="L545" s="892"/>
      <c r="M545" s="892"/>
      <c r="N545" s="897"/>
      <c r="O545" s="897"/>
      <c r="P545" s="897"/>
      <c r="Q545" s="897"/>
      <c r="R545" s="897"/>
      <c r="S545" s="897"/>
      <c r="T545" s="897"/>
      <c r="U545" s="897"/>
      <c r="V545" s="894"/>
      <c r="W545" s="897"/>
      <c r="X545" s="897"/>
      <c r="Y545" s="897"/>
      <c r="Z545" s="897"/>
      <c r="AA545" s="897"/>
      <c r="AB545" s="897"/>
      <c r="AC545" s="897"/>
      <c r="AD545" s="897"/>
      <c r="AE545" s="897"/>
      <c r="AF545" s="897"/>
      <c r="AG545" s="897"/>
      <c r="AH545" s="897"/>
      <c r="AI545" s="897"/>
      <c r="AJ545" s="897"/>
      <c r="AK545" s="897"/>
      <c r="AL545" s="897"/>
      <c r="AM545" s="897"/>
    </row>
    <row r="546" spans="1:39" hidden="1">
      <c r="A546" s="871"/>
      <c r="B546" s="912"/>
      <c r="C546" s="909" t="s">
        <v>52</v>
      </c>
      <c r="D546" s="405" t="s">
        <v>53</v>
      </c>
      <c r="E546" s="899"/>
      <c r="F546" s="892"/>
      <c r="G546" s="892"/>
      <c r="H546" s="892"/>
      <c r="I546" s="892"/>
      <c r="J546" s="892"/>
      <c r="K546" s="892"/>
      <c r="L546" s="892"/>
      <c r="M546" s="892"/>
      <c r="N546" s="897"/>
      <c r="O546" s="897"/>
      <c r="P546" s="897"/>
      <c r="Q546" s="897"/>
      <c r="R546" s="897"/>
      <c r="S546" s="897"/>
      <c r="T546" s="897"/>
      <c r="U546" s="897"/>
      <c r="V546" s="894"/>
      <c r="W546" s="897"/>
      <c r="X546" s="897"/>
      <c r="Y546" s="897"/>
      <c r="Z546" s="897"/>
      <c r="AA546" s="897"/>
      <c r="AB546" s="897"/>
      <c r="AC546" s="897"/>
      <c r="AD546" s="897"/>
      <c r="AE546" s="897"/>
      <c r="AF546" s="897"/>
      <c r="AG546" s="897"/>
      <c r="AH546" s="897"/>
      <c r="AI546" s="897"/>
      <c r="AJ546" s="897"/>
      <c r="AK546" s="897"/>
      <c r="AL546" s="897"/>
      <c r="AM546" s="897"/>
    </row>
    <row r="547" spans="1:39" hidden="1">
      <c r="A547" s="871"/>
      <c r="B547" s="912"/>
      <c r="C547" s="910"/>
      <c r="D547" s="404" t="s">
        <v>54</v>
      </c>
      <c r="E547" s="899"/>
      <c r="F547" s="892"/>
      <c r="G547" s="892"/>
      <c r="H547" s="892"/>
      <c r="I547" s="892"/>
      <c r="J547" s="892"/>
      <c r="K547" s="892"/>
      <c r="L547" s="892"/>
      <c r="M547" s="892"/>
      <c r="N547" s="898"/>
      <c r="O547" s="898"/>
      <c r="P547" s="898"/>
      <c r="Q547" s="898"/>
      <c r="R547" s="898"/>
      <c r="S547" s="898"/>
      <c r="T547" s="898"/>
      <c r="U547" s="898"/>
      <c r="V547" s="895"/>
      <c r="W547" s="898"/>
      <c r="X547" s="898"/>
      <c r="Y547" s="898"/>
      <c r="Z547" s="898"/>
      <c r="AA547" s="898"/>
      <c r="AB547" s="898"/>
      <c r="AC547" s="898"/>
      <c r="AD547" s="898"/>
      <c r="AE547" s="898"/>
      <c r="AF547" s="898"/>
      <c r="AG547" s="898"/>
      <c r="AH547" s="898"/>
      <c r="AI547" s="898"/>
      <c r="AJ547" s="898"/>
      <c r="AK547" s="898"/>
      <c r="AL547" s="898"/>
      <c r="AM547" s="898"/>
    </row>
    <row r="548" spans="1:39" hidden="1">
      <c r="A548" s="871"/>
      <c r="B548" s="911" t="s">
        <v>71</v>
      </c>
      <c r="C548" s="864" t="s">
        <v>50</v>
      </c>
      <c r="D548" s="403" t="s">
        <v>21</v>
      </c>
      <c r="E548" s="899"/>
      <c r="F548" s="892"/>
      <c r="G548" s="892"/>
      <c r="H548" s="892"/>
      <c r="I548" s="892"/>
      <c r="J548" s="892"/>
      <c r="K548" s="892"/>
      <c r="L548" s="892"/>
      <c r="M548" s="892"/>
      <c r="N548" s="892"/>
      <c r="O548" s="896">
        <v>0.98</v>
      </c>
      <c r="P548" s="896">
        <v>0.96</v>
      </c>
      <c r="Q548" s="896">
        <v>0.94</v>
      </c>
      <c r="R548" s="896">
        <v>0.92</v>
      </c>
      <c r="S548" s="896">
        <v>0.91</v>
      </c>
      <c r="T548" s="896">
        <v>0.9</v>
      </c>
      <c r="U548" s="896">
        <v>0.89</v>
      </c>
      <c r="V548" s="893">
        <v>0.89</v>
      </c>
      <c r="W548" s="896" t="str">
        <f>IF(F476=F548,"〇","✕")</f>
        <v>〇</v>
      </c>
      <c r="X548" s="896" t="str">
        <f t="shared" ref="X548" si="2130">IF(G476=G548,"〇","✕")</f>
        <v>〇</v>
      </c>
      <c r="Y548" s="896" t="str">
        <f t="shared" ref="Y548" si="2131">IF(H476=H548,"〇","✕")</f>
        <v>〇</v>
      </c>
      <c r="Z548" s="896" t="str">
        <f t="shared" ref="Z548" si="2132">IF(I476=I548,"〇","✕")</f>
        <v>〇</v>
      </c>
      <c r="AA548" s="896" t="str">
        <f t="shared" ref="AA548" si="2133">IF(J476=J548,"〇","✕")</f>
        <v>〇</v>
      </c>
      <c r="AB548" s="896" t="str">
        <f t="shared" ref="AB548" si="2134">IF(K476=K548,"〇","✕")</f>
        <v>〇</v>
      </c>
      <c r="AC548" s="896" t="str">
        <f t="shared" ref="AC548" si="2135">IF(L476=L548,"〇","✕")</f>
        <v>〇</v>
      </c>
      <c r="AD548" s="896" t="str">
        <f t="shared" ref="AD548" si="2136">IF(M476=M548,"〇","✕")</f>
        <v>〇</v>
      </c>
      <c r="AE548" s="896" t="str">
        <f t="shared" ref="AE548" si="2137">IF(N476=N548,"〇","✕")</f>
        <v>〇</v>
      </c>
      <c r="AF548" s="896" t="str">
        <f t="shared" ref="AF548" si="2138">IF(O476=O548,"〇","✕")</f>
        <v>〇</v>
      </c>
      <c r="AG548" s="896" t="str">
        <f t="shared" ref="AG548" si="2139">IF(P476=P548,"〇","✕")</f>
        <v>〇</v>
      </c>
      <c r="AH548" s="896" t="str">
        <f t="shared" ref="AH548" si="2140">IF(Q476=Q548,"〇","✕")</f>
        <v>〇</v>
      </c>
      <c r="AI548" s="896" t="str">
        <f t="shared" ref="AI548" si="2141">IF(R476=R548,"〇","✕")</f>
        <v>〇</v>
      </c>
      <c r="AJ548" s="896" t="str">
        <f t="shared" ref="AJ548" si="2142">IF(S476=S548,"〇","✕")</f>
        <v>〇</v>
      </c>
      <c r="AK548" s="896" t="str">
        <f t="shared" ref="AK548" si="2143">IF(T476=T548,"〇","✕")</f>
        <v>〇</v>
      </c>
      <c r="AL548" s="896" t="str">
        <f t="shared" ref="AL548" si="2144">IF(U476=U548,"〇","✕")</f>
        <v>〇</v>
      </c>
      <c r="AM548" s="896" t="str">
        <f t="shared" ref="AM548" si="2145">IF(V476=V548,"〇","✕")</f>
        <v>〇</v>
      </c>
    </row>
    <row r="549" spans="1:39" hidden="1">
      <c r="A549" s="871"/>
      <c r="B549" s="912"/>
      <c r="C549" s="865"/>
      <c r="D549" s="405" t="s">
        <v>22</v>
      </c>
      <c r="E549" s="899"/>
      <c r="F549" s="892"/>
      <c r="G549" s="892"/>
      <c r="H549" s="892"/>
      <c r="I549" s="892"/>
      <c r="J549" s="892"/>
      <c r="K549" s="892"/>
      <c r="L549" s="892"/>
      <c r="M549" s="892"/>
      <c r="N549" s="892"/>
      <c r="O549" s="897"/>
      <c r="P549" s="897"/>
      <c r="Q549" s="897"/>
      <c r="R549" s="897"/>
      <c r="S549" s="897"/>
      <c r="T549" s="897"/>
      <c r="U549" s="897"/>
      <c r="V549" s="894"/>
      <c r="W549" s="897"/>
      <c r="X549" s="897"/>
      <c r="Y549" s="897"/>
      <c r="Z549" s="897"/>
      <c r="AA549" s="897"/>
      <c r="AB549" s="897"/>
      <c r="AC549" s="897"/>
      <c r="AD549" s="897"/>
      <c r="AE549" s="897"/>
      <c r="AF549" s="897"/>
      <c r="AG549" s="897"/>
      <c r="AH549" s="897"/>
      <c r="AI549" s="897"/>
      <c r="AJ549" s="897"/>
      <c r="AK549" s="897"/>
      <c r="AL549" s="897"/>
      <c r="AM549" s="897"/>
    </row>
    <row r="550" spans="1:39" hidden="1">
      <c r="A550" s="871"/>
      <c r="B550" s="912"/>
      <c r="C550" s="909" t="s">
        <v>52</v>
      </c>
      <c r="D550" s="405" t="s">
        <v>53</v>
      </c>
      <c r="E550" s="899"/>
      <c r="F550" s="892"/>
      <c r="G550" s="892"/>
      <c r="H550" s="892"/>
      <c r="I550" s="892"/>
      <c r="J550" s="892"/>
      <c r="K550" s="892"/>
      <c r="L550" s="892"/>
      <c r="M550" s="892"/>
      <c r="N550" s="892"/>
      <c r="O550" s="897"/>
      <c r="P550" s="897"/>
      <c r="Q550" s="897"/>
      <c r="R550" s="897"/>
      <c r="S550" s="897"/>
      <c r="T550" s="897"/>
      <c r="U550" s="897"/>
      <c r="V550" s="894"/>
      <c r="W550" s="897"/>
      <c r="X550" s="897"/>
      <c r="Y550" s="897"/>
      <c r="Z550" s="897"/>
      <c r="AA550" s="897"/>
      <c r="AB550" s="897"/>
      <c r="AC550" s="897"/>
      <c r="AD550" s="897"/>
      <c r="AE550" s="897"/>
      <c r="AF550" s="897"/>
      <c r="AG550" s="897"/>
      <c r="AH550" s="897"/>
      <c r="AI550" s="897"/>
      <c r="AJ550" s="897"/>
      <c r="AK550" s="897"/>
      <c r="AL550" s="897"/>
      <c r="AM550" s="897"/>
    </row>
    <row r="551" spans="1:39" hidden="1">
      <c r="A551" s="871"/>
      <c r="B551" s="912"/>
      <c r="C551" s="910"/>
      <c r="D551" s="404" t="s">
        <v>54</v>
      </c>
      <c r="E551" s="899"/>
      <c r="F551" s="892"/>
      <c r="G551" s="892"/>
      <c r="H551" s="892"/>
      <c r="I551" s="892"/>
      <c r="J551" s="892"/>
      <c r="K551" s="892"/>
      <c r="L551" s="892"/>
      <c r="M551" s="892"/>
      <c r="N551" s="892"/>
      <c r="O551" s="898"/>
      <c r="P551" s="898"/>
      <c r="Q551" s="898"/>
      <c r="R551" s="898"/>
      <c r="S551" s="898"/>
      <c r="T551" s="898"/>
      <c r="U551" s="898"/>
      <c r="V551" s="895"/>
      <c r="W551" s="898"/>
      <c r="X551" s="898"/>
      <c r="Y551" s="898"/>
      <c r="Z551" s="898"/>
      <c r="AA551" s="898"/>
      <c r="AB551" s="898"/>
      <c r="AC551" s="898"/>
      <c r="AD551" s="898"/>
      <c r="AE551" s="898"/>
      <c r="AF551" s="898"/>
      <c r="AG551" s="898"/>
      <c r="AH551" s="898"/>
      <c r="AI551" s="898"/>
      <c r="AJ551" s="898"/>
      <c r="AK551" s="898"/>
      <c r="AL551" s="898"/>
      <c r="AM551" s="898"/>
    </row>
    <row r="552" spans="1:39" hidden="1">
      <c r="A552" s="871"/>
      <c r="B552" s="911" t="s">
        <v>73</v>
      </c>
      <c r="C552" s="864" t="s">
        <v>50</v>
      </c>
      <c r="D552" s="403" t="s">
        <v>21</v>
      </c>
      <c r="E552" s="899"/>
      <c r="F552" s="892"/>
      <c r="G552" s="892"/>
      <c r="H552" s="892"/>
      <c r="I552" s="892"/>
      <c r="J552" s="892"/>
      <c r="K552" s="892"/>
      <c r="L552" s="892"/>
      <c r="M552" s="892"/>
      <c r="N552" s="892"/>
      <c r="O552" s="892"/>
      <c r="P552" s="896">
        <v>0.98</v>
      </c>
      <c r="Q552" s="896">
        <v>0.96</v>
      </c>
      <c r="R552" s="896">
        <v>0.94</v>
      </c>
      <c r="S552" s="896">
        <v>0.93</v>
      </c>
      <c r="T552" s="896">
        <v>0.92</v>
      </c>
      <c r="U552" s="896">
        <v>0.91</v>
      </c>
      <c r="V552" s="893">
        <v>0.9</v>
      </c>
      <c r="W552" s="896" t="str">
        <f>IF(F480=F552,"〇","✕")</f>
        <v>〇</v>
      </c>
      <c r="X552" s="896" t="str">
        <f t="shared" ref="X552" si="2146">IF(G480=G552,"〇","✕")</f>
        <v>〇</v>
      </c>
      <c r="Y552" s="896" t="str">
        <f t="shared" ref="Y552" si="2147">IF(H480=H552,"〇","✕")</f>
        <v>〇</v>
      </c>
      <c r="Z552" s="896" t="str">
        <f t="shared" ref="Z552" si="2148">IF(I480=I552,"〇","✕")</f>
        <v>〇</v>
      </c>
      <c r="AA552" s="896" t="str">
        <f t="shared" ref="AA552" si="2149">IF(J480=J552,"〇","✕")</f>
        <v>〇</v>
      </c>
      <c r="AB552" s="896" t="str">
        <f t="shared" ref="AB552" si="2150">IF(K480=K552,"〇","✕")</f>
        <v>〇</v>
      </c>
      <c r="AC552" s="896" t="str">
        <f t="shared" ref="AC552" si="2151">IF(L480=L552,"〇","✕")</f>
        <v>〇</v>
      </c>
      <c r="AD552" s="896" t="str">
        <f t="shared" ref="AD552" si="2152">IF(M480=M552,"〇","✕")</f>
        <v>〇</v>
      </c>
      <c r="AE552" s="896" t="str">
        <f t="shared" ref="AE552" si="2153">IF(N480=N552,"〇","✕")</f>
        <v>〇</v>
      </c>
      <c r="AF552" s="896" t="str">
        <f t="shared" ref="AF552" si="2154">IF(O480=O552,"〇","✕")</f>
        <v>〇</v>
      </c>
      <c r="AG552" s="896" t="str">
        <f t="shared" ref="AG552" si="2155">IF(P480=P552,"〇","✕")</f>
        <v>〇</v>
      </c>
      <c r="AH552" s="896" t="str">
        <f t="shared" ref="AH552" si="2156">IF(Q480=Q552,"〇","✕")</f>
        <v>〇</v>
      </c>
      <c r="AI552" s="896" t="str">
        <f t="shared" ref="AI552" si="2157">IF(R480=R552,"〇","✕")</f>
        <v>〇</v>
      </c>
      <c r="AJ552" s="896" t="str">
        <f t="shared" ref="AJ552" si="2158">IF(S480=S552,"〇","✕")</f>
        <v>〇</v>
      </c>
      <c r="AK552" s="896" t="str">
        <f t="shared" ref="AK552" si="2159">IF(T480=T552,"〇","✕")</f>
        <v>〇</v>
      </c>
      <c r="AL552" s="896" t="str">
        <f t="shared" ref="AL552" si="2160">IF(U480=U552,"〇","✕")</f>
        <v>〇</v>
      </c>
      <c r="AM552" s="896" t="str">
        <f t="shared" ref="AM552" si="2161">IF(V480=V552,"〇","✕")</f>
        <v>〇</v>
      </c>
    </row>
    <row r="553" spans="1:39" hidden="1">
      <c r="A553" s="871"/>
      <c r="B553" s="912"/>
      <c r="C553" s="865"/>
      <c r="D553" s="405" t="s">
        <v>22</v>
      </c>
      <c r="E553" s="899"/>
      <c r="F553" s="892"/>
      <c r="G553" s="892"/>
      <c r="H553" s="892"/>
      <c r="I553" s="892"/>
      <c r="J553" s="892"/>
      <c r="K553" s="892"/>
      <c r="L553" s="892"/>
      <c r="M553" s="892"/>
      <c r="N553" s="892"/>
      <c r="O553" s="892"/>
      <c r="P553" s="897"/>
      <c r="Q553" s="897"/>
      <c r="R553" s="897"/>
      <c r="S553" s="897"/>
      <c r="T553" s="897"/>
      <c r="U553" s="897"/>
      <c r="V553" s="894"/>
      <c r="W553" s="897"/>
      <c r="X553" s="897"/>
      <c r="Y553" s="897"/>
      <c r="Z553" s="897"/>
      <c r="AA553" s="897"/>
      <c r="AB553" s="897"/>
      <c r="AC553" s="897"/>
      <c r="AD553" s="897"/>
      <c r="AE553" s="897"/>
      <c r="AF553" s="897"/>
      <c r="AG553" s="897"/>
      <c r="AH553" s="897"/>
      <c r="AI553" s="897"/>
      <c r="AJ553" s="897"/>
      <c r="AK553" s="897"/>
      <c r="AL553" s="897"/>
      <c r="AM553" s="897"/>
    </row>
    <row r="554" spans="1:39" hidden="1">
      <c r="A554" s="871"/>
      <c r="B554" s="912"/>
      <c r="C554" s="909" t="s">
        <v>52</v>
      </c>
      <c r="D554" s="405" t="s">
        <v>53</v>
      </c>
      <c r="E554" s="899"/>
      <c r="F554" s="892"/>
      <c r="G554" s="892"/>
      <c r="H554" s="892"/>
      <c r="I554" s="892"/>
      <c r="J554" s="892"/>
      <c r="K554" s="892"/>
      <c r="L554" s="892"/>
      <c r="M554" s="892"/>
      <c r="N554" s="892"/>
      <c r="O554" s="892"/>
      <c r="P554" s="897"/>
      <c r="Q554" s="897"/>
      <c r="R554" s="897"/>
      <c r="S554" s="897"/>
      <c r="T554" s="897"/>
      <c r="U554" s="897"/>
      <c r="V554" s="894"/>
      <c r="W554" s="897"/>
      <c r="X554" s="897"/>
      <c r="Y554" s="897"/>
      <c r="Z554" s="897"/>
      <c r="AA554" s="897"/>
      <c r="AB554" s="897"/>
      <c r="AC554" s="897"/>
      <c r="AD554" s="897"/>
      <c r="AE554" s="897"/>
      <c r="AF554" s="897"/>
      <c r="AG554" s="897"/>
      <c r="AH554" s="897"/>
      <c r="AI554" s="897"/>
      <c r="AJ554" s="897"/>
      <c r="AK554" s="897"/>
      <c r="AL554" s="897"/>
      <c r="AM554" s="897"/>
    </row>
    <row r="555" spans="1:39" hidden="1">
      <c r="A555" s="871"/>
      <c r="B555" s="912"/>
      <c r="C555" s="910"/>
      <c r="D555" s="404" t="s">
        <v>54</v>
      </c>
      <c r="E555" s="899"/>
      <c r="F555" s="892"/>
      <c r="G555" s="892"/>
      <c r="H555" s="892"/>
      <c r="I555" s="892"/>
      <c r="J555" s="892"/>
      <c r="K555" s="892"/>
      <c r="L555" s="892"/>
      <c r="M555" s="892"/>
      <c r="N555" s="892"/>
      <c r="O555" s="892"/>
      <c r="P555" s="898"/>
      <c r="Q555" s="898"/>
      <c r="R555" s="898"/>
      <c r="S555" s="898"/>
      <c r="T555" s="898"/>
      <c r="U555" s="898"/>
      <c r="V555" s="895"/>
      <c r="W555" s="898"/>
      <c r="X555" s="898"/>
      <c r="Y555" s="898"/>
      <c r="Z555" s="898"/>
      <c r="AA555" s="898"/>
      <c r="AB555" s="898"/>
      <c r="AC555" s="898"/>
      <c r="AD555" s="898"/>
      <c r="AE555" s="898"/>
      <c r="AF555" s="898"/>
      <c r="AG555" s="898"/>
      <c r="AH555" s="898"/>
      <c r="AI555" s="898"/>
      <c r="AJ555" s="898"/>
      <c r="AK555" s="898"/>
      <c r="AL555" s="898"/>
      <c r="AM555" s="898"/>
    </row>
    <row r="556" spans="1:39" hidden="1">
      <c r="A556" s="871"/>
      <c r="B556" s="911" t="s">
        <v>75</v>
      </c>
      <c r="C556" s="864" t="s">
        <v>50</v>
      </c>
      <c r="D556" s="403" t="s">
        <v>21</v>
      </c>
      <c r="E556" s="899"/>
      <c r="F556" s="892"/>
      <c r="G556" s="892"/>
      <c r="H556" s="892"/>
      <c r="I556" s="892"/>
      <c r="J556" s="892"/>
      <c r="K556" s="892"/>
      <c r="L556" s="892"/>
      <c r="M556" s="892"/>
      <c r="N556" s="892"/>
      <c r="O556" s="892"/>
      <c r="P556" s="892"/>
      <c r="Q556" s="896">
        <v>0.98</v>
      </c>
      <c r="R556" s="896">
        <v>0.96</v>
      </c>
      <c r="S556" s="896">
        <v>0.95</v>
      </c>
      <c r="T556" s="896">
        <v>0.94</v>
      </c>
      <c r="U556" s="896">
        <v>0.93</v>
      </c>
      <c r="V556" s="893">
        <v>0.92</v>
      </c>
      <c r="W556" s="896" t="str">
        <f>IF(F484=F556,"〇","✕")</f>
        <v>〇</v>
      </c>
      <c r="X556" s="896" t="str">
        <f t="shared" ref="X556" si="2162">IF(G484=G556,"〇","✕")</f>
        <v>〇</v>
      </c>
      <c r="Y556" s="896" t="str">
        <f t="shared" ref="Y556" si="2163">IF(H484=H556,"〇","✕")</f>
        <v>〇</v>
      </c>
      <c r="Z556" s="896" t="str">
        <f t="shared" ref="Z556" si="2164">IF(I484=I556,"〇","✕")</f>
        <v>〇</v>
      </c>
      <c r="AA556" s="896" t="str">
        <f t="shared" ref="AA556" si="2165">IF(J484=J556,"〇","✕")</f>
        <v>〇</v>
      </c>
      <c r="AB556" s="896" t="str">
        <f t="shared" ref="AB556" si="2166">IF(K484=K556,"〇","✕")</f>
        <v>〇</v>
      </c>
      <c r="AC556" s="896" t="str">
        <f t="shared" ref="AC556" si="2167">IF(L484=L556,"〇","✕")</f>
        <v>〇</v>
      </c>
      <c r="AD556" s="896" t="str">
        <f t="shared" ref="AD556" si="2168">IF(M484=M556,"〇","✕")</f>
        <v>〇</v>
      </c>
      <c r="AE556" s="896" t="str">
        <f t="shared" ref="AE556" si="2169">IF(N484=N556,"〇","✕")</f>
        <v>〇</v>
      </c>
      <c r="AF556" s="896" t="str">
        <f t="shared" ref="AF556" si="2170">IF(O484=O556,"〇","✕")</f>
        <v>〇</v>
      </c>
      <c r="AG556" s="896" t="str">
        <f t="shared" ref="AG556" si="2171">IF(P484=P556,"〇","✕")</f>
        <v>〇</v>
      </c>
      <c r="AH556" s="896" t="str">
        <f t="shared" ref="AH556" si="2172">IF(Q484=Q556,"〇","✕")</f>
        <v>〇</v>
      </c>
      <c r="AI556" s="896" t="str">
        <f t="shared" ref="AI556" si="2173">IF(R484=R556,"〇","✕")</f>
        <v>〇</v>
      </c>
      <c r="AJ556" s="896" t="str">
        <f t="shared" ref="AJ556" si="2174">IF(S484=S556,"〇","✕")</f>
        <v>〇</v>
      </c>
      <c r="AK556" s="896" t="str">
        <f t="shared" ref="AK556" si="2175">IF(T484=T556,"〇","✕")</f>
        <v>〇</v>
      </c>
      <c r="AL556" s="896" t="str">
        <f t="shared" ref="AL556" si="2176">IF(U484=U556,"〇","✕")</f>
        <v>〇</v>
      </c>
      <c r="AM556" s="896" t="str">
        <f t="shared" ref="AM556" si="2177">IF(V484=V556,"〇","✕")</f>
        <v>〇</v>
      </c>
    </row>
    <row r="557" spans="1:39" hidden="1">
      <c r="A557" s="871"/>
      <c r="B557" s="912"/>
      <c r="C557" s="865"/>
      <c r="D557" s="405" t="s">
        <v>22</v>
      </c>
      <c r="E557" s="899"/>
      <c r="F557" s="892"/>
      <c r="G557" s="892"/>
      <c r="H557" s="892"/>
      <c r="I557" s="892"/>
      <c r="J557" s="892"/>
      <c r="K557" s="892"/>
      <c r="L557" s="892"/>
      <c r="M557" s="892"/>
      <c r="N557" s="892"/>
      <c r="O557" s="892"/>
      <c r="P557" s="892"/>
      <c r="Q557" s="897"/>
      <c r="R557" s="897"/>
      <c r="S557" s="897"/>
      <c r="T557" s="897"/>
      <c r="U557" s="897"/>
      <c r="V557" s="894"/>
      <c r="W557" s="897"/>
      <c r="X557" s="897"/>
      <c r="Y557" s="897"/>
      <c r="Z557" s="897"/>
      <c r="AA557" s="897"/>
      <c r="AB557" s="897"/>
      <c r="AC557" s="897"/>
      <c r="AD557" s="897"/>
      <c r="AE557" s="897"/>
      <c r="AF557" s="897"/>
      <c r="AG557" s="897"/>
      <c r="AH557" s="897"/>
      <c r="AI557" s="897"/>
      <c r="AJ557" s="897"/>
      <c r="AK557" s="897"/>
      <c r="AL557" s="897"/>
      <c r="AM557" s="897"/>
    </row>
    <row r="558" spans="1:39" hidden="1">
      <c r="A558" s="871"/>
      <c r="B558" s="912"/>
      <c r="C558" s="909" t="s">
        <v>52</v>
      </c>
      <c r="D558" s="405" t="s">
        <v>53</v>
      </c>
      <c r="E558" s="899"/>
      <c r="F558" s="892"/>
      <c r="G558" s="892"/>
      <c r="H558" s="892"/>
      <c r="I558" s="892"/>
      <c r="J558" s="892"/>
      <c r="K558" s="892"/>
      <c r="L558" s="892"/>
      <c r="M558" s="892"/>
      <c r="N558" s="892"/>
      <c r="O558" s="892"/>
      <c r="P558" s="892"/>
      <c r="Q558" s="897"/>
      <c r="R558" s="897"/>
      <c r="S558" s="897"/>
      <c r="T558" s="897"/>
      <c r="U558" s="897"/>
      <c r="V558" s="894"/>
      <c r="W558" s="897"/>
      <c r="X558" s="897"/>
      <c r="Y558" s="897"/>
      <c r="Z558" s="897"/>
      <c r="AA558" s="897"/>
      <c r="AB558" s="897"/>
      <c r="AC558" s="897"/>
      <c r="AD558" s="897"/>
      <c r="AE558" s="897"/>
      <c r="AF558" s="897"/>
      <c r="AG558" s="897"/>
      <c r="AH558" s="897"/>
      <c r="AI558" s="897"/>
      <c r="AJ558" s="897"/>
      <c r="AK558" s="897"/>
      <c r="AL558" s="897"/>
      <c r="AM558" s="897"/>
    </row>
    <row r="559" spans="1:39" hidden="1">
      <c r="A559" s="871"/>
      <c r="B559" s="912"/>
      <c r="C559" s="910"/>
      <c r="D559" s="404" t="s">
        <v>54</v>
      </c>
      <c r="E559" s="899"/>
      <c r="F559" s="892"/>
      <c r="G559" s="892"/>
      <c r="H559" s="892"/>
      <c r="I559" s="892"/>
      <c r="J559" s="892"/>
      <c r="K559" s="892"/>
      <c r="L559" s="892"/>
      <c r="M559" s="892"/>
      <c r="N559" s="892"/>
      <c r="O559" s="892"/>
      <c r="P559" s="892"/>
      <c r="Q559" s="898"/>
      <c r="R559" s="898"/>
      <c r="S559" s="898"/>
      <c r="T559" s="898"/>
      <c r="U559" s="898"/>
      <c r="V559" s="895"/>
      <c r="W559" s="898"/>
      <c r="X559" s="898"/>
      <c r="Y559" s="898"/>
      <c r="Z559" s="898"/>
      <c r="AA559" s="898"/>
      <c r="AB559" s="898"/>
      <c r="AC559" s="898"/>
      <c r="AD559" s="898"/>
      <c r="AE559" s="898"/>
      <c r="AF559" s="898"/>
      <c r="AG559" s="898"/>
      <c r="AH559" s="898"/>
      <c r="AI559" s="898"/>
      <c r="AJ559" s="898"/>
      <c r="AK559" s="898"/>
      <c r="AL559" s="898"/>
      <c r="AM559" s="898"/>
    </row>
    <row r="560" spans="1:39" hidden="1">
      <c r="A560" s="871"/>
      <c r="B560" s="911" t="s">
        <v>77</v>
      </c>
      <c r="C560" s="864" t="s">
        <v>50</v>
      </c>
      <c r="D560" s="403" t="s">
        <v>21</v>
      </c>
      <c r="E560" s="899"/>
      <c r="F560" s="892"/>
      <c r="G560" s="892"/>
      <c r="H560" s="892"/>
      <c r="I560" s="892"/>
      <c r="J560" s="892"/>
      <c r="K560" s="892"/>
      <c r="L560" s="892"/>
      <c r="M560" s="892"/>
      <c r="N560" s="892"/>
      <c r="O560" s="892"/>
      <c r="P560" s="892"/>
      <c r="Q560" s="892"/>
      <c r="R560" s="896">
        <v>0.98</v>
      </c>
      <c r="S560" s="896">
        <v>0.97</v>
      </c>
      <c r="T560" s="896">
        <v>0.96</v>
      </c>
      <c r="U560" s="896">
        <v>0.95</v>
      </c>
      <c r="V560" s="893">
        <v>0.94</v>
      </c>
      <c r="W560" s="896" t="str">
        <f>IF(F488=F560,"〇","✕")</f>
        <v>〇</v>
      </c>
      <c r="X560" s="896" t="str">
        <f t="shared" ref="X560" si="2178">IF(G488=G560,"〇","✕")</f>
        <v>〇</v>
      </c>
      <c r="Y560" s="896" t="str">
        <f t="shared" ref="Y560" si="2179">IF(H488=H560,"〇","✕")</f>
        <v>〇</v>
      </c>
      <c r="Z560" s="896" t="str">
        <f t="shared" ref="Z560" si="2180">IF(I488=I560,"〇","✕")</f>
        <v>〇</v>
      </c>
      <c r="AA560" s="896" t="str">
        <f t="shared" ref="AA560" si="2181">IF(J488=J560,"〇","✕")</f>
        <v>〇</v>
      </c>
      <c r="AB560" s="896" t="str">
        <f t="shared" ref="AB560" si="2182">IF(K488=K560,"〇","✕")</f>
        <v>〇</v>
      </c>
      <c r="AC560" s="896" t="str">
        <f t="shared" ref="AC560" si="2183">IF(L488=L560,"〇","✕")</f>
        <v>〇</v>
      </c>
      <c r="AD560" s="896" t="str">
        <f t="shared" ref="AD560" si="2184">IF(M488=M560,"〇","✕")</f>
        <v>〇</v>
      </c>
      <c r="AE560" s="896" t="str">
        <f t="shared" ref="AE560" si="2185">IF(N488=N560,"〇","✕")</f>
        <v>〇</v>
      </c>
      <c r="AF560" s="896" t="str">
        <f t="shared" ref="AF560" si="2186">IF(O488=O560,"〇","✕")</f>
        <v>〇</v>
      </c>
      <c r="AG560" s="896" t="str">
        <f t="shared" ref="AG560" si="2187">IF(P488=P560,"〇","✕")</f>
        <v>〇</v>
      </c>
      <c r="AH560" s="896" t="str">
        <f t="shared" ref="AH560" si="2188">IF(Q488=Q560,"〇","✕")</f>
        <v>〇</v>
      </c>
      <c r="AI560" s="896" t="str">
        <f t="shared" ref="AI560" si="2189">IF(R488=R560,"〇","✕")</f>
        <v>〇</v>
      </c>
      <c r="AJ560" s="896" t="str">
        <f t="shared" ref="AJ560" si="2190">IF(S488=S560,"〇","✕")</f>
        <v>〇</v>
      </c>
      <c r="AK560" s="896" t="str">
        <f t="shared" ref="AK560" si="2191">IF(T488=T560,"〇","✕")</f>
        <v>〇</v>
      </c>
      <c r="AL560" s="896" t="str">
        <f t="shared" ref="AL560" si="2192">IF(U488=U560,"〇","✕")</f>
        <v>〇</v>
      </c>
      <c r="AM560" s="896" t="str">
        <f t="shared" ref="AM560" si="2193">IF(V488=V560,"〇","✕")</f>
        <v>〇</v>
      </c>
    </row>
    <row r="561" spans="1:39" hidden="1">
      <c r="A561" s="871"/>
      <c r="B561" s="912"/>
      <c r="C561" s="865"/>
      <c r="D561" s="405" t="s">
        <v>22</v>
      </c>
      <c r="E561" s="899"/>
      <c r="F561" s="892"/>
      <c r="G561" s="892"/>
      <c r="H561" s="892"/>
      <c r="I561" s="892"/>
      <c r="J561" s="892"/>
      <c r="K561" s="892"/>
      <c r="L561" s="892"/>
      <c r="M561" s="892"/>
      <c r="N561" s="892"/>
      <c r="O561" s="892"/>
      <c r="P561" s="892"/>
      <c r="Q561" s="892"/>
      <c r="R561" s="897"/>
      <c r="S561" s="897"/>
      <c r="T561" s="897"/>
      <c r="U561" s="897"/>
      <c r="V561" s="894"/>
      <c r="W561" s="897"/>
      <c r="X561" s="897"/>
      <c r="Y561" s="897"/>
      <c r="Z561" s="897"/>
      <c r="AA561" s="897"/>
      <c r="AB561" s="897"/>
      <c r="AC561" s="897"/>
      <c r="AD561" s="897"/>
      <c r="AE561" s="897"/>
      <c r="AF561" s="897"/>
      <c r="AG561" s="897"/>
      <c r="AH561" s="897"/>
      <c r="AI561" s="897"/>
      <c r="AJ561" s="897"/>
      <c r="AK561" s="897"/>
      <c r="AL561" s="897"/>
      <c r="AM561" s="897"/>
    </row>
    <row r="562" spans="1:39" hidden="1">
      <c r="A562" s="871"/>
      <c r="B562" s="912"/>
      <c r="C562" s="909" t="s">
        <v>52</v>
      </c>
      <c r="D562" s="405" t="s">
        <v>53</v>
      </c>
      <c r="E562" s="899"/>
      <c r="F562" s="892"/>
      <c r="G562" s="892"/>
      <c r="H562" s="892"/>
      <c r="I562" s="892"/>
      <c r="J562" s="892"/>
      <c r="K562" s="892"/>
      <c r="L562" s="892"/>
      <c r="M562" s="892"/>
      <c r="N562" s="892"/>
      <c r="O562" s="892"/>
      <c r="P562" s="892"/>
      <c r="Q562" s="892"/>
      <c r="R562" s="897"/>
      <c r="S562" s="897"/>
      <c r="T562" s="897"/>
      <c r="U562" s="897"/>
      <c r="V562" s="894"/>
      <c r="W562" s="897"/>
      <c r="X562" s="897"/>
      <c r="Y562" s="897"/>
      <c r="Z562" s="897"/>
      <c r="AA562" s="897"/>
      <c r="AB562" s="897"/>
      <c r="AC562" s="897"/>
      <c r="AD562" s="897"/>
      <c r="AE562" s="897"/>
      <c r="AF562" s="897"/>
      <c r="AG562" s="897"/>
      <c r="AH562" s="897"/>
      <c r="AI562" s="897"/>
      <c r="AJ562" s="897"/>
      <c r="AK562" s="897"/>
      <c r="AL562" s="897"/>
      <c r="AM562" s="897"/>
    </row>
    <row r="563" spans="1:39" hidden="1">
      <c r="A563" s="871"/>
      <c r="B563" s="912"/>
      <c r="C563" s="910"/>
      <c r="D563" s="404" t="s">
        <v>54</v>
      </c>
      <c r="E563" s="899"/>
      <c r="F563" s="892"/>
      <c r="G563" s="892"/>
      <c r="H563" s="892"/>
      <c r="I563" s="892"/>
      <c r="J563" s="892"/>
      <c r="K563" s="892"/>
      <c r="L563" s="892"/>
      <c r="M563" s="892"/>
      <c r="N563" s="892"/>
      <c r="O563" s="892"/>
      <c r="P563" s="892"/>
      <c r="Q563" s="892"/>
      <c r="R563" s="898"/>
      <c r="S563" s="898"/>
      <c r="T563" s="898"/>
      <c r="U563" s="898"/>
      <c r="V563" s="895"/>
      <c r="W563" s="898"/>
      <c r="X563" s="898"/>
      <c r="Y563" s="898"/>
      <c r="Z563" s="898"/>
      <c r="AA563" s="898"/>
      <c r="AB563" s="898"/>
      <c r="AC563" s="898"/>
      <c r="AD563" s="898"/>
      <c r="AE563" s="898"/>
      <c r="AF563" s="898"/>
      <c r="AG563" s="898"/>
      <c r="AH563" s="898"/>
      <c r="AI563" s="898"/>
      <c r="AJ563" s="898"/>
      <c r="AK563" s="898"/>
      <c r="AL563" s="898"/>
      <c r="AM563" s="898"/>
    </row>
    <row r="564" spans="1:39" hidden="1">
      <c r="A564" s="871"/>
      <c r="B564" s="911" t="s">
        <v>79</v>
      </c>
      <c r="C564" s="864" t="s">
        <v>50</v>
      </c>
      <c r="D564" s="403" t="s">
        <v>21</v>
      </c>
      <c r="E564" s="899"/>
      <c r="F564" s="892"/>
      <c r="G564" s="892"/>
      <c r="H564" s="892"/>
      <c r="I564" s="892"/>
      <c r="J564" s="892"/>
      <c r="K564" s="892"/>
      <c r="L564" s="892"/>
      <c r="M564" s="892"/>
      <c r="N564" s="892"/>
      <c r="O564" s="892"/>
      <c r="P564" s="892"/>
      <c r="Q564" s="892"/>
      <c r="R564" s="892"/>
      <c r="S564" s="896">
        <v>0.99</v>
      </c>
      <c r="T564" s="896">
        <v>0.98</v>
      </c>
      <c r="U564" s="896">
        <v>0.97</v>
      </c>
      <c r="V564" s="893">
        <v>0.96</v>
      </c>
      <c r="W564" s="896" t="str">
        <f>IF(F492=F564,"〇","✕")</f>
        <v>〇</v>
      </c>
      <c r="X564" s="896" t="str">
        <f t="shared" ref="X564" si="2194">IF(G492=G564,"〇","✕")</f>
        <v>〇</v>
      </c>
      <c r="Y564" s="896" t="str">
        <f t="shared" ref="Y564" si="2195">IF(H492=H564,"〇","✕")</f>
        <v>〇</v>
      </c>
      <c r="Z564" s="896" t="str">
        <f t="shared" ref="Z564" si="2196">IF(I492=I564,"〇","✕")</f>
        <v>〇</v>
      </c>
      <c r="AA564" s="896" t="str">
        <f t="shared" ref="AA564" si="2197">IF(J492=J564,"〇","✕")</f>
        <v>〇</v>
      </c>
      <c r="AB564" s="896" t="str">
        <f t="shared" ref="AB564" si="2198">IF(K492=K564,"〇","✕")</f>
        <v>〇</v>
      </c>
      <c r="AC564" s="896" t="str">
        <f t="shared" ref="AC564" si="2199">IF(L492=L564,"〇","✕")</f>
        <v>〇</v>
      </c>
      <c r="AD564" s="896" t="str">
        <f t="shared" ref="AD564" si="2200">IF(M492=M564,"〇","✕")</f>
        <v>〇</v>
      </c>
      <c r="AE564" s="896" t="str">
        <f t="shared" ref="AE564" si="2201">IF(N492=N564,"〇","✕")</f>
        <v>〇</v>
      </c>
      <c r="AF564" s="896" t="str">
        <f t="shared" ref="AF564" si="2202">IF(O492=O564,"〇","✕")</f>
        <v>〇</v>
      </c>
      <c r="AG564" s="896" t="str">
        <f t="shared" ref="AG564" si="2203">IF(P492=P564,"〇","✕")</f>
        <v>〇</v>
      </c>
      <c r="AH564" s="896" t="str">
        <f t="shared" ref="AH564" si="2204">IF(Q492=Q564,"〇","✕")</f>
        <v>〇</v>
      </c>
      <c r="AI564" s="896" t="str">
        <f t="shared" ref="AI564" si="2205">IF(R492=R564,"〇","✕")</f>
        <v>〇</v>
      </c>
      <c r="AJ564" s="896" t="str">
        <f t="shared" ref="AJ564" si="2206">IF(S492=S564,"〇","✕")</f>
        <v>〇</v>
      </c>
      <c r="AK564" s="896" t="str">
        <f t="shared" ref="AK564" si="2207">IF(T492=T564,"〇","✕")</f>
        <v>〇</v>
      </c>
      <c r="AL564" s="896" t="str">
        <f t="shared" ref="AL564" si="2208">IF(U492=U564,"〇","✕")</f>
        <v>〇</v>
      </c>
      <c r="AM564" s="896" t="str">
        <f t="shared" ref="AM564" si="2209">IF(V492=V564,"〇","✕")</f>
        <v>〇</v>
      </c>
    </row>
    <row r="565" spans="1:39" hidden="1">
      <c r="A565" s="871"/>
      <c r="B565" s="912"/>
      <c r="C565" s="865"/>
      <c r="D565" s="405" t="s">
        <v>22</v>
      </c>
      <c r="E565" s="899"/>
      <c r="F565" s="892"/>
      <c r="G565" s="892"/>
      <c r="H565" s="892"/>
      <c r="I565" s="892"/>
      <c r="J565" s="892"/>
      <c r="K565" s="892"/>
      <c r="L565" s="892"/>
      <c r="M565" s="892"/>
      <c r="N565" s="892"/>
      <c r="O565" s="892"/>
      <c r="P565" s="892"/>
      <c r="Q565" s="892"/>
      <c r="R565" s="892"/>
      <c r="S565" s="897"/>
      <c r="T565" s="897"/>
      <c r="U565" s="897"/>
      <c r="V565" s="894"/>
      <c r="W565" s="897"/>
      <c r="X565" s="897"/>
      <c r="Y565" s="897"/>
      <c r="Z565" s="897"/>
      <c r="AA565" s="897"/>
      <c r="AB565" s="897"/>
      <c r="AC565" s="897"/>
      <c r="AD565" s="897"/>
      <c r="AE565" s="897"/>
      <c r="AF565" s="897"/>
      <c r="AG565" s="897"/>
      <c r="AH565" s="897"/>
      <c r="AI565" s="897"/>
      <c r="AJ565" s="897"/>
      <c r="AK565" s="897"/>
      <c r="AL565" s="897"/>
      <c r="AM565" s="897"/>
    </row>
    <row r="566" spans="1:39" hidden="1">
      <c r="A566" s="871"/>
      <c r="B566" s="912"/>
      <c r="C566" s="909" t="s">
        <v>52</v>
      </c>
      <c r="D566" s="405" t="s">
        <v>53</v>
      </c>
      <c r="E566" s="899"/>
      <c r="F566" s="892"/>
      <c r="G566" s="892"/>
      <c r="H566" s="892"/>
      <c r="I566" s="892"/>
      <c r="J566" s="892"/>
      <c r="K566" s="892"/>
      <c r="L566" s="892"/>
      <c r="M566" s="892"/>
      <c r="N566" s="892"/>
      <c r="O566" s="892"/>
      <c r="P566" s="892"/>
      <c r="Q566" s="892"/>
      <c r="R566" s="892"/>
      <c r="S566" s="897"/>
      <c r="T566" s="897"/>
      <c r="U566" s="897"/>
      <c r="V566" s="894"/>
      <c r="W566" s="897"/>
      <c r="X566" s="897"/>
      <c r="Y566" s="897"/>
      <c r="Z566" s="897"/>
      <c r="AA566" s="897"/>
      <c r="AB566" s="897"/>
      <c r="AC566" s="897"/>
      <c r="AD566" s="897"/>
      <c r="AE566" s="897"/>
      <c r="AF566" s="897"/>
      <c r="AG566" s="897"/>
      <c r="AH566" s="897"/>
      <c r="AI566" s="897"/>
      <c r="AJ566" s="897"/>
      <c r="AK566" s="897"/>
      <c r="AL566" s="897"/>
      <c r="AM566" s="897"/>
    </row>
    <row r="567" spans="1:39" hidden="1">
      <c r="A567" s="871"/>
      <c r="B567" s="912"/>
      <c r="C567" s="910"/>
      <c r="D567" s="404" t="s">
        <v>54</v>
      </c>
      <c r="E567" s="899"/>
      <c r="F567" s="892"/>
      <c r="G567" s="892"/>
      <c r="H567" s="892"/>
      <c r="I567" s="892"/>
      <c r="J567" s="892"/>
      <c r="K567" s="892"/>
      <c r="L567" s="892"/>
      <c r="M567" s="892"/>
      <c r="N567" s="892"/>
      <c r="O567" s="892"/>
      <c r="P567" s="892"/>
      <c r="Q567" s="892"/>
      <c r="R567" s="892"/>
      <c r="S567" s="898"/>
      <c r="T567" s="898"/>
      <c r="U567" s="898"/>
      <c r="V567" s="895"/>
      <c r="W567" s="898"/>
      <c r="X567" s="898"/>
      <c r="Y567" s="898"/>
      <c r="Z567" s="898"/>
      <c r="AA567" s="898"/>
      <c r="AB567" s="898"/>
      <c r="AC567" s="898"/>
      <c r="AD567" s="898"/>
      <c r="AE567" s="898"/>
      <c r="AF567" s="898"/>
      <c r="AG567" s="898"/>
      <c r="AH567" s="898"/>
      <c r="AI567" s="898"/>
      <c r="AJ567" s="898"/>
      <c r="AK567" s="898"/>
      <c r="AL567" s="898"/>
      <c r="AM567" s="898"/>
    </row>
    <row r="568" spans="1:39" hidden="1">
      <c r="A568" s="871"/>
      <c r="B568" s="911" t="s">
        <v>81</v>
      </c>
      <c r="C568" s="864" t="s">
        <v>50</v>
      </c>
      <c r="D568" s="403" t="s">
        <v>21</v>
      </c>
      <c r="E568" s="899"/>
      <c r="F568" s="892"/>
      <c r="G568" s="892"/>
      <c r="H568" s="892"/>
      <c r="I568" s="892"/>
      <c r="J568" s="892"/>
      <c r="K568" s="892"/>
      <c r="L568" s="892"/>
      <c r="M568" s="892"/>
      <c r="N568" s="892"/>
      <c r="O568" s="892"/>
      <c r="P568" s="892"/>
      <c r="Q568" s="892"/>
      <c r="R568" s="892"/>
      <c r="S568" s="892"/>
      <c r="T568" s="896">
        <v>0.99</v>
      </c>
      <c r="U568" s="896">
        <v>0.98</v>
      </c>
      <c r="V568" s="893">
        <v>0.97</v>
      </c>
      <c r="W568" s="896" t="str">
        <f>IF(F496=F568,"〇","✕")</f>
        <v>〇</v>
      </c>
      <c r="X568" s="896" t="str">
        <f t="shared" ref="X568" si="2210">IF(G496=G568,"〇","✕")</f>
        <v>〇</v>
      </c>
      <c r="Y568" s="896" t="str">
        <f t="shared" ref="Y568" si="2211">IF(H496=H568,"〇","✕")</f>
        <v>〇</v>
      </c>
      <c r="Z568" s="896" t="str">
        <f t="shared" ref="Z568" si="2212">IF(I496=I568,"〇","✕")</f>
        <v>〇</v>
      </c>
      <c r="AA568" s="896" t="str">
        <f t="shared" ref="AA568" si="2213">IF(J496=J568,"〇","✕")</f>
        <v>〇</v>
      </c>
      <c r="AB568" s="896" t="str">
        <f t="shared" ref="AB568" si="2214">IF(K496=K568,"〇","✕")</f>
        <v>〇</v>
      </c>
      <c r="AC568" s="896" t="str">
        <f t="shared" ref="AC568" si="2215">IF(L496=L568,"〇","✕")</f>
        <v>〇</v>
      </c>
      <c r="AD568" s="896" t="str">
        <f t="shared" ref="AD568" si="2216">IF(M496=M568,"〇","✕")</f>
        <v>〇</v>
      </c>
      <c r="AE568" s="896" t="str">
        <f t="shared" ref="AE568" si="2217">IF(N496=N568,"〇","✕")</f>
        <v>〇</v>
      </c>
      <c r="AF568" s="896" t="str">
        <f t="shared" ref="AF568" si="2218">IF(O496=O568,"〇","✕")</f>
        <v>〇</v>
      </c>
      <c r="AG568" s="896" t="str">
        <f t="shared" ref="AG568" si="2219">IF(P496=P568,"〇","✕")</f>
        <v>〇</v>
      </c>
      <c r="AH568" s="896" t="str">
        <f t="shared" ref="AH568" si="2220">IF(Q496=Q568,"〇","✕")</f>
        <v>〇</v>
      </c>
      <c r="AI568" s="896" t="str">
        <f t="shared" ref="AI568" si="2221">IF(R496=R568,"〇","✕")</f>
        <v>〇</v>
      </c>
      <c r="AJ568" s="896" t="str">
        <f t="shared" ref="AJ568" si="2222">IF(S496=S568,"〇","✕")</f>
        <v>〇</v>
      </c>
      <c r="AK568" s="896" t="str">
        <f t="shared" ref="AK568" si="2223">IF(T496=T568,"〇","✕")</f>
        <v>〇</v>
      </c>
      <c r="AL568" s="896" t="str">
        <f t="shared" ref="AL568" si="2224">IF(U496=U568,"〇","✕")</f>
        <v>〇</v>
      </c>
      <c r="AM568" s="896" t="str">
        <f t="shared" ref="AM568" si="2225">IF(V496=V568,"〇","✕")</f>
        <v>〇</v>
      </c>
    </row>
    <row r="569" spans="1:39" hidden="1">
      <c r="A569" s="871"/>
      <c r="B569" s="912"/>
      <c r="C569" s="865"/>
      <c r="D569" s="405" t="s">
        <v>22</v>
      </c>
      <c r="E569" s="899"/>
      <c r="F569" s="892"/>
      <c r="G569" s="892"/>
      <c r="H569" s="892"/>
      <c r="I569" s="892"/>
      <c r="J569" s="892"/>
      <c r="K569" s="892"/>
      <c r="L569" s="892"/>
      <c r="M569" s="892"/>
      <c r="N569" s="892"/>
      <c r="O569" s="892"/>
      <c r="P569" s="892"/>
      <c r="Q569" s="892"/>
      <c r="R569" s="892"/>
      <c r="S569" s="892"/>
      <c r="T569" s="897"/>
      <c r="U569" s="897"/>
      <c r="V569" s="894"/>
      <c r="W569" s="897"/>
      <c r="X569" s="897"/>
      <c r="Y569" s="897"/>
      <c r="Z569" s="897"/>
      <c r="AA569" s="897"/>
      <c r="AB569" s="897"/>
      <c r="AC569" s="897"/>
      <c r="AD569" s="897"/>
      <c r="AE569" s="897"/>
      <c r="AF569" s="897"/>
      <c r="AG569" s="897"/>
      <c r="AH569" s="897"/>
      <c r="AI569" s="897"/>
      <c r="AJ569" s="897"/>
      <c r="AK569" s="897"/>
      <c r="AL569" s="897"/>
      <c r="AM569" s="897"/>
    </row>
    <row r="570" spans="1:39" hidden="1">
      <c r="A570" s="871"/>
      <c r="B570" s="912"/>
      <c r="C570" s="909" t="s">
        <v>52</v>
      </c>
      <c r="D570" s="405" t="s">
        <v>53</v>
      </c>
      <c r="E570" s="899"/>
      <c r="F570" s="892"/>
      <c r="G570" s="892"/>
      <c r="H570" s="892"/>
      <c r="I570" s="892"/>
      <c r="J570" s="892"/>
      <c r="K570" s="892"/>
      <c r="L570" s="892"/>
      <c r="M570" s="892"/>
      <c r="N570" s="892"/>
      <c r="O570" s="892"/>
      <c r="P570" s="892"/>
      <c r="Q570" s="892"/>
      <c r="R570" s="892"/>
      <c r="S570" s="892"/>
      <c r="T570" s="897"/>
      <c r="U570" s="897"/>
      <c r="V570" s="894"/>
      <c r="W570" s="897"/>
      <c r="X570" s="897"/>
      <c r="Y570" s="897"/>
      <c r="Z570" s="897"/>
      <c r="AA570" s="897"/>
      <c r="AB570" s="897"/>
      <c r="AC570" s="897"/>
      <c r="AD570" s="897"/>
      <c r="AE570" s="897"/>
      <c r="AF570" s="897"/>
      <c r="AG570" s="897"/>
      <c r="AH570" s="897"/>
      <c r="AI570" s="897"/>
      <c r="AJ570" s="897"/>
      <c r="AK570" s="897"/>
      <c r="AL570" s="897"/>
      <c r="AM570" s="897"/>
    </row>
    <row r="571" spans="1:39" hidden="1">
      <c r="A571" s="871"/>
      <c r="B571" s="912"/>
      <c r="C571" s="910"/>
      <c r="D571" s="404" t="s">
        <v>54</v>
      </c>
      <c r="E571" s="899"/>
      <c r="F571" s="892"/>
      <c r="G571" s="892"/>
      <c r="H571" s="892"/>
      <c r="I571" s="892"/>
      <c r="J571" s="892"/>
      <c r="K571" s="892"/>
      <c r="L571" s="892"/>
      <c r="M571" s="892"/>
      <c r="N571" s="892"/>
      <c r="O571" s="892"/>
      <c r="P571" s="892"/>
      <c r="Q571" s="892"/>
      <c r="R571" s="892"/>
      <c r="S571" s="892"/>
      <c r="T571" s="898"/>
      <c r="U571" s="898"/>
      <c r="V571" s="895"/>
      <c r="W571" s="898"/>
      <c r="X571" s="898"/>
      <c r="Y571" s="898"/>
      <c r="Z571" s="898"/>
      <c r="AA571" s="898"/>
      <c r="AB571" s="898"/>
      <c r="AC571" s="898"/>
      <c r="AD571" s="898"/>
      <c r="AE571" s="898"/>
      <c r="AF571" s="898"/>
      <c r="AG571" s="898"/>
      <c r="AH571" s="898"/>
      <c r="AI571" s="898"/>
      <c r="AJ571" s="898"/>
      <c r="AK571" s="898"/>
      <c r="AL571" s="898"/>
      <c r="AM571" s="898"/>
    </row>
    <row r="572" spans="1:39" hidden="1">
      <c r="A572" s="871"/>
      <c r="B572" s="911" t="s">
        <v>83</v>
      </c>
      <c r="C572" s="864" t="s">
        <v>50</v>
      </c>
      <c r="D572" s="403" t="s">
        <v>21</v>
      </c>
      <c r="E572" s="899"/>
      <c r="F572" s="892"/>
      <c r="G572" s="892"/>
      <c r="H572" s="892"/>
      <c r="I572" s="892"/>
      <c r="J572" s="892"/>
      <c r="K572" s="892"/>
      <c r="L572" s="892"/>
      <c r="M572" s="892"/>
      <c r="N572" s="892"/>
      <c r="O572" s="892"/>
      <c r="P572" s="892"/>
      <c r="Q572" s="892"/>
      <c r="R572" s="892"/>
      <c r="S572" s="892"/>
      <c r="T572" s="892"/>
      <c r="U572" s="896">
        <v>0.99</v>
      </c>
      <c r="V572" s="893">
        <v>0.98</v>
      </c>
      <c r="W572" s="896" t="str">
        <f>IF(F500=F572,"〇","✕")</f>
        <v>〇</v>
      </c>
      <c r="X572" s="896" t="str">
        <f t="shared" ref="X572" si="2226">IF(G500=G572,"〇","✕")</f>
        <v>〇</v>
      </c>
      <c r="Y572" s="896" t="str">
        <f t="shared" ref="Y572" si="2227">IF(H500=H572,"〇","✕")</f>
        <v>〇</v>
      </c>
      <c r="Z572" s="896" t="str">
        <f t="shared" ref="Z572" si="2228">IF(I500=I572,"〇","✕")</f>
        <v>〇</v>
      </c>
      <c r="AA572" s="896" t="str">
        <f t="shared" ref="AA572" si="2229">IF(J500=J572,"〇","✕")</f>
        <v>〇</v>
      </c>
      <c r="AB572" s="896" t="str">
        <f t="shared" ref="AB572" si="2230">IF(K500=K572,"〇","✕")</f>
        <v>〇</v>
      </c>
      <c r="AC572" s="896" t="str">
        <f t="shared" ref="AC572" si="2231">IF(L500=L572,"〇","✕")</f>
        <v>〇</v>
      </c>
      <c r="AD572" s="896" t="str">
        <f t="shared" ref="AD572" si="2232">IF(M500=M572,"〇","✕")</f>
        <v>〇</v>
      </c>
      <c r="AE572" s="896" t="str">
        <f t="shared" ref="AE572" si="2233">IF(N500=N572,"〇","✕")</f>
        <v>〇</v>
      </c>
      <c r="AF572" s="896" t="str">
        <f t="shared" ref="AF572" si="2234">IF(O500=O572,"〇","✕")</f>
        <v>〇</v>
      </c>
      <c r="AG572" s="896" t="str">
        <f t="shared" ref="AG572" si="2235">IF(P500=P572,"〇","✕")</f>
        <v>〇</v>
      </c>
      <c r="AH572" s="896" t="str">
        <f t="shared" ref="AH572" si="2236">IF(Q500=Q572,"〇","✕")</f>
        <v>〇</v>
      </c>
      <c r="AI572" s="896" t="str">
        <f t="shared" ref="AI572" si="2237">IF(R500=R572,"〇","✕")</f>
        <v>〇</v>
      </c>
      <c r="AJ572" s="896" t="str">
        <f t="shared" ref="AJ572" si="2238">IF(S500=S572,"〇","✕")</f>
        <v>〇</v>
      </c>
      <c r="AK572" s="896" t="str">
        <f t="shared" ref="AK572" si="2239">IF(T500=T572,"〇","✕")</f>
        <v>〇</v>
      </c>
      <c r="AL572" s="896" t="str">
        <f t="shared" ref="AL572" si="2240">IF(U500=U572,"〇","✕")</f>
        <v>〇</v>
      </c>
      <c r="AM572" s="896" t="str">
        <f t="shared" ref="AM572" si="2241">IF(V500=V572,"〇","✕")</f>
        <v>〇</v>
      </c>
    </row>
    <row r="573" spans="1:39" hidden="1">
      <c r="A573" s="871"/>
      <c r="B573" s="912"/>
      <c r="C573" s="865"/>
      <c r="D573" s="405" t="s">
        <v>22</v>
      </c>
      <c r="E573" s="899"/>
      <c r="F573" s="892"/>
      <c r="G573" s="892"/>
      <c r="H573" s="892"/>
      <c r="I573" s="892"/>
      <c r="J573" s="892"/>
      <c r="K573" s="892"/>
      <c r="L573" s="892"/>
      <c r="M573" s="892"/>
      <c r="N573" s="892"/>
      <c r="O573" s="892"/>
      <c r="P573" s="892"/>
      <c r="Q573" s="892"/>
      <c r="R573" s="892"/>
      <c r="S573" s="892"/>
      <c r="T573" s="892"/>
      <c r="U573" s="897"/>
      <c r="V573" s="894"/>
      <c r="W573" s="897"/>
      <c r="X573" s="897"/>
      <c r="Y573" s="897"/>
      <c r="Z573" s="897"/>
      <c r="AA573" s="897"/>
      <c r="AB573" s="897"/>
      <c r="AC573" s="897"/>
      <c r="AD573" s="897"/>
      <c r="AE573" s="897"/>
      <c r="AF573" s="897"/>
      <c r="AG573" s="897"/>
      <c r="AH573" s="897"/>
      <c r="AI573" s="897"/>
      <c r="AJ573" s="897"/>
      <c r="AK573" s="897"/>
      <c r="AL573" s="897"/>
      <c r="AM573" s="897"/>
    </row>
    <row r="574" spans="1:39" hidden="1">
      <c r="A574" s="871"/>
      <c r="B574" s="912"/>
      <c r="C574" s="909" t="s">
        <v>52</v>
      </c>
      <c r="D574" s="405" t="s">
        <v>53</v>
      </c>
      <c r="E574" s="899"/>
      <c r="F574" s="892"/>
      <c r="G574" s="892"/>
      <c r="H574" s="892"/>
      <c r="I574" s="892"/>
      <c r="J574" s="892"/>
      <c r="K574" s="892"/>
      <c r="L574" s="892"/>
      <c r="M574" s="892"/>
      <c r="N574" s="892"/>
      <c r="O574" s="892"/>
      <c r="P574" s="892"/>
      <c r="Q574" s="892"/>
      <c r="R574" s="892"/>
      <c r="S574" s="892"/>
      <c r="T574" s="892"/>
      <c r="U574" s="897"/>
      <c r="V574" s="894"/>
      <c r="W574" s="897"/>
      <c r="X574" s="897"/>
      <c r="Y574" s="897"/>
      <c r="Z574" s="897"/>
      <c r="AA574" s="897"/>
      <c r="AB574" s="897"/>
      <c r="AC574" s="897"/>
      <c r="AD574" s="897"/>
      <c r="AE574" s="897"/>
      <c r="AF574" s="897"/>
      <c r="AG574" s="897"/>
      <c r="AH574" s="897"/>
      <c r="AI574" s="897"/>
      <c r="AJ574" s="897"/>
      <c r="AK574" s="897"/>
      <c r="AL574" s="897"/>
      <c r="AM574" s="897"/>
    </row>
    <row r="575" spans="1:39" hidden="1">
      <c r="A575" s="871"/>
      <c r="B575" s="912"/>
      <c r="C575" s="910"/>
      <c r="D575" s="404" t="s">
        <v>54</v>
      </c>
      <c r="E575" s="899"/>
      <c r="F575" s="892"/>
      <c r="G575" s="892"/>
      <c r="H575" s="892"/>
      <c r="I575" s="892"/>
      <c r="J575" s="892"/>
      <c r="K575" s="892"/>
      <c r="L575" s="892"/>
      <c r="M575" s="892"/>
      <c r="N575" s="892"/>
      <c r="O575" s="892"/>
      <c r="P575" s="892"/>
      <c r="Q575" s="892"/>
      <c r="R575" s="892"/>
      <c r="S575" s="892"/>
      <c r="T575" s="892"/>
      <c r="U575" s="898"/>
      <c r="V575" s="895"/>
      <c r="W575" s="898"/>
      <c r="X575" s="898"/>
      <c r="Y575" s="898"/>
      <c r="Z575" s="898"/>
      <c r="AA575" s="898"/>
      <c r="AB575" s="898"/>
      <c r="AC575" s="898"/>
      <c r="AD575" s="898"/>
      <c r="AE575" s="898"/>
      <c r="AF575" s="898"/>
      <c r="AG575" s="898"/>
      <c r="AH575" s="898"/>
      <c r="AI575" s="898"/>
      <c r="AJ575" s="898"/>
      <c r="AK575" s="898"/>
      <c r="AL575" s="898"/>
      <c r="AM575" s="898"/>
    </row>
    <row r="576" spans="1:39" hidden="1">
      <c r="A576" s="871"/>
      <c r="B576" s="911" t="s">
        <v>85</v>
      </c>
      <c r="C576" s="864" t="s">
        <v>50</v>
      </c>
      <c r="D576" s="403" t="s">
        <v>21</v>
      </c>
      <c r="E576" s="889"/>
      <c r="F576" s="880"/>
      <c r="G576" s="880"/>
      <c r="H576" s="880"/>
      <c r="I576" s="880"/>
      <c r="J576" s="880"/>
      <c r="K576" s="880"/>
      <c r="L576" s="880"/>
      <c r="M576" s="880"/>
      <c r="N576" s="880"/>
      <c r="O576" s="880"/>
      <c r="P576" s="880"/>
      <c r="Q576" s="880"/>
      <c r="R576" s="880"/>
      <c r="S576" s="880"/>
      <c r="T576" s="880"/>
      <c r="U576" s="892"/>
      <c r="V576" s="893">
        <v>0.99</v>
      </c>
      <c r="W576" s="896" t="str">
        <f>IF(F504=F576,"〇","✕")</f>
        <v>〇</v>
      </c>
      <c r="X576" s="896" t="str">
        <f t="shared" ref="X576" si="2242">IF(G504=G576,"〇","✕")</f>
        <v>〇</v>
      </c>
      <c r="Y576" s="896" t="str">
        <f t="shared" ref="Y576" si="2243">IF(H504=H576,"〇","✕")</f>
        <v>〇</v>
      </c>
      <c r="Z576" s="896" t="str">
        <f t="shared" ref="Z576" si="2244">IF(I504=I576,"〇","✕")</f>
        <v>〇</v>
      </c>
      <c r="AA576" s="896" t="str">
        <f t="shared" ref="AA576" si="2245">IF(J504=J576,"〇","✕")</f>
        <v>〇</v>
      </c>
      <c r="AB576" s="896" t="str">
        <f t="shared" ref="AB576" si="2246">IF(K504=K576,"〇","✕")</f>
        <v>〇</v>
      </c>
      <c r="AC576" s="896" t="str">
        <f t="shared" ref="AC576" si="2247">IF(L504=L576,"〇","✕")</f>
        <v>〇</v>
      </c>
      <c r="AD576" s="896" t="str">
        <f t="shared" ref="AD576" si="2248">IF(M504=M576,"〇","✕")</f>
        <v>〇</v>
      </c>
      <c r="AE576" s="896" t="str">
        <f t="shared" ref="AE576" si="2249">IF(N504=N576,"〇","✕")</f>
        <v>〇</v>
      </c>
      <c r="AF576" s="896" t="str">
        <f t="shared" ref="AF576" si="2250">IF(O504=O576,"〇","✕")</f>
        <v>〇</v>
      </c>
      <c r="AG576" s="896" t="str">
        <f t="shared" ref="AG576" si="2251">IF(P504=P576,"〇","✕")</f>
        <v>〇</v>
      </c>
      <c r="AH576" s="896" t="str">
        <f t="shared" ref="AH576" si="2252">IF(Q504=Q576,"〇","✕")</f>
        <v>〇</v>
      </c>
      <c r="AI576" s="896" t="str">
        <f t="shared" ref="AI576" si="2253">IF(R504=R576,"〇","✕")</f>
        <v>〇</v>
      </c>
      <c r="AJ576" s="896" t="str">
        <f t="shared" ref="AJ576" si="2254">IF(S504=S576,"〇","✕")</f>
        <v>〇</v>
      </c>
      <c r="AK576" s="896" t="str">
        <f t="shared" ref="AK576" si="2255">IF(T504=T576,"〇","✕")</f>
        <v>〇</v>
      </c>
      <c r="AL576" s="896" t="str">
        <f t="shared" ref="AL576" si="2256">IF(U504=U576,"〇","✕")</f>
        <v>〇</v>
      </c>
      <c r="AM576" s="896" t="str">
        <f t="shared" ref="AM576" si="2257">IF(V504=V576,"〇","✕")</f>
        <v>〇</v>
      </c>
    </row>
    <row r="577" spans="1:39" hidden="1">
      <c r="A577" s="871"/>
      <c r="B577" s="912"/>
      <c r="C577" s="865"/>
      <c r="D577" s="405" t="s">
        <v>22</v>
      </c>
      <c r="E577" s="890"/>
      <c r="F577" s="881"/>
      <c r="G577" s="881"/>
      <c r="H577" s="881"/>
      <c r="I577" s="881"/>
      <c r="J577" s="881"/>
      <c r="K577" s="881"/>
      <c r="L577" s="881"/>
      <c r="M577" s="881"/>
      <c r="N577" s="881"/>
      <c r="O577" s="881"/>
      <c r="P577" s="881"/>
      <c r="Q577" s="881"/>
      <c r="R577" s="881"/>
      <c r="S577" s="881"/>
      <c r="T577" s="881"/>
      <c r="U577" s="892"/>
      <c r="V577" s="894"/>
      <c r="W577" s="897"/>
      <c r="X577" s="897"/>
      <c r="Y577" s="897"/>
      <c r="Z577" s="897"/>
      <c r="AA577" s="897"/>
      <c r="AB577" s="897"/>
      <c r="AC577" s="897"/>
      <c r="AD577" s="897"/>
      <c r="AE577" s="897"/>
      <c r="AF577" s="897"/>
      <c r="AG577" s="897"/>
      <c r="AH577" s="897"/>
      <c r="AI577" s="897"/>
      <c r="AJ577" s="897"/>
      <c r="AK577" s="897"/>
      <c r="AL577" s="897"/>
      <c r="AM577" s="897"/>
    </row>
    <row r="578" spans="1:39" hidden="1">
      <c r="A578" s="871"/>
      <c r="B578" s="912"/>
      <c r="C578" s="909" t="s">
        <v>52</v>
      </c>
      <c r="D578" s="405" t="s">
        <v>53</v>
      </c>
      <c r="E578" s="890"/>
      <c r="F578" s="881"/>
      <c r="G578" s="881"/>
      <c r="H578" s="881"/>
      <c r="I578" s="881"/>
      <c r="J578" s="881"/>
      <c r="K578" s="881"/>
      <c r="L578" s="881"/>
      <c r="M578" s="881"/>
      <c r="N578" s="881"/>
      <c r="O578" s="881"/>
      <c r="P578" s="881"/>
      <c r="Q578" s="881"/>
      <c r="R578" s="881"/>
      <c r="S578" s="881"/>
      <c r="T578" s="881"/>
      <c r="U578" s="892"/>
      <c r="V578" s="894"/>
      <c r="W578" s="897"/>
      <c r="X578" s="897"/>
      <c r="Y578" s="897"/>
      <c r="Z578" s="897"/>
      <c r="AA578" s="897"/>
      <c r="AB578" s="897"/>
      <c r="AC578" s="897"/>
      <c r="AD578" s="897"/>
      <c r="AE578" s="897"/>
      <c r="AF578" s="897"/>
      <c r="AG578" s="897"/>
      <c r="AH578" s="897"/>
      <c r="AI578" s="897"/>
      <c r="AJ578" s="897"/>
      <c r="AK578" s="897"/>
      <c r="AL578" s="897"/>
      <c r="AM578" s="897"/>
    </row>
    <row r="579" spans="1:39" hidden="1">
      <c r="A579" s="871"/>
      <c r="B579" s="912"/>
      <c r="C579" s="910"/>
      <c r="D579" s="404" t="s">
        <v>54</v>
      </c>
      <c r="E579" s="891"/>
      <c r="F579" s="882"/>
      <c r="G579" s="882"/>
      <c r="H579" s="882"/>
      <c r="I579" s="882"/>
      <c r="J579" s="882"/>
      <c r="K579" s="882"/>
      <c r="L579" s="882"/>
      <c r="M579" s="882"/>
      <c r="N579" s="882"/>
      <c r="O579" s="882"/>
      <c r="P579" s="882"/>
      <c r="Q579" s="882"/>
      <c r="R579" s="882"/>
      <c r="S579" s="882"/>
      <c r="T579" s="882"/>
      <c r="U579" s="892"/>
      <c r="V579" s="895"/>
      <c r="W579" s="898"/>
      <c r="X579" s="898"/>
      <c r="Y579" s="898"/>
      <c r="Z579" s="898"/>
      <c r="AA579" s="898"/>
      <c r="AB579" s="898"/>
      <c r="AC579" s="898"/>
      <c r="AD579" s="898"/>
      <c r="AE579" s="898"/>
      <c r="AF579" s="898"/>
      <c r="AG579" s="898"/>
      <c r="AH579" s="898"/>
      <c r="AI579" s="898"/>
      <c r="AJ579" s="898"/>
      <c r="AK579" s="898"/>
      <c r="AL579" s="898"/>
      <c r="AM579" s="898"/>
    </row>
    <row r="580" spans="1:39" hidden="1">
      <c r="A580" s="871"/>
      <c r="B580" s="913" t="s">
        <v>87</v>
      </c>
      <c r="C580" s="864" t="s">
        <v>50</v>
      </c>
      <c r="D580" s="403" t="s">
        <v>21</v>
      </c>
      <c r="E580" s="889"/>
      <c r="F580" s="880"/>
      <c r="G580" s="880"/>
      <c r="H580" s="880"/>
      <c r="I580" s="880"/>
      <c r="J580" s="880"/>
      <c r="K580" s="880"/>
      <c r="L580" s="880"/>
      <c r="M580" s="880"/>
      <c r="N580" s="880"/>
      <c r="O580" s="880"/>
      <c r="P580" s="880"/>
      <c r="Q580" s="880"/>
      <c r="R580" s="880"/>
      <c r="S580" s="880"/>
      <c r="T580" s="880"/>
      <c r="U580" s="883"/>
      <c r="V580" s="886"/>
      <c r="W580" s="896" t="str">
        <f>IF(F508=F580,"〇","✕")</f>
        <v>〇</v>
      </c>
      <c r="X580" s="896" t="str">
        <f t="shared" ref="X580" si="2258">IF(G508=G580,"〇","✕")</f>
        <v>〇</v>
      </c>
      <c r="Y580" s="896" t="str">
        <f t="shared" ref="Y580" si="2259">IF(H508=H580,"〇","✕")</f>
        <v>〇</v>
      </c>
      <c r="Z580" s="896" t="str">
        <f t="shared" ref="Z580" si="2260">IF(I508=I580,"〇","✕")</f>
        <v>〇</v>
      </c>
      <c r="AA580" s="896" t="str">
        <f t="shared" ref="AA580" si="2261">IF(J508=J580,"〇","✕")</f>
        <v>〇</v>
      </c>
      <c r="AB580" s="896" t="str">
        <f t="shared" ref="AB580" si="2262">IF(K508=K580,"〇","✕")</f>
        <v>〇</v>
      </c>
      <c r="AC580" s="896" t="str">
        <f t="shared" ref="AC580" si="2263">IF(L508=L580,"〇","✕")</f>
        <v>〇</v>
      </c>
      <c r="AD580" s="896" t="str">
        <f t="shared" ref="AD580" si="2264">IF(M508=M580,"〇","✕")</f>
        <v>〇</v>
      </c>
      <c r="AE580" s="896" t="str">
        <f t="shared" ref="AE580" si="2265">IF(N508=N580,"〇","✕")</f>
        <v>〇</v>
      </c>
      <c r="AF580" s="896" t="str">
        <f t="shared" ref="AF580" si="2266">IF(O508=O580,"〇","✕")</f>
        <v>〇</v>
      </c>
      <c r="AG580" s="896" t="str">
        <f t="shared" ref="AG580" si="2267">IF(P508=P580,"〇","✕")</f>
        <v>〇</v>
      </c>
      <c r="AH580" s="896" t="str">
        <f t="shared" ref="AH580" si="2268">IF(Q508=Q580,"〇","✕")</f>
        <v>〇</v>
      </c>
      <c r="AI580" s="896" t="str">
        <f t="shared" ref="AI580" si="2269">IF(R508=R580,"〇","✕")</f>
        <v>〇</v>
      </c>
      <c r="AJ580" s="896" t="str">
        <f t="shared" ref="AJ580" si="2270">IF(S508=S580,"〇","✕")</f>
        <v>〇</v>
      </c>
      <c r="AK580" s="896" t="str">
        <f t="shared" ref="AK580" si="2271">IF(T508=T580,"〇","✕")</f>
        <v>〇</v>
      </c>
      <c r="AL580" s="896" t="str">
        <f t="shared" ref="AL580" si="2272">IF(U508=U580,"〇","✕")</f>
        <v>〇</v>
      </c>
      <c r="AM580" s="896" t="str">
        <f t="shared" ref="AM580" si="2273">IF(V508=V580,"〇","✕")</f>
        <v>〇</v>
      </c>
    </row>
    <row r="581" spans="1:39" hidden="1">
      <c r="A581" s="871"/>
      <c r="B581" s="912"/>
      <c r="C581" s="865"/>
      <c r="D581" s="405" t="s">
        <v>22</v>
      </c>
      <c r="E581" s="890"/>
      <c r="F581" s="881"/>
      <c r="G581" s="881"/>
      <c r="H581" s="881"/>
      <c r="I581" s="881"/>
      <c r="J581" s="881"/>
      <c r="K581" s="881"/>
      <c r="L581" s="881"/>
      <c r="M581" s="881"/>
      <c r="N581" s="881"/>
      <c r="O581" s="881"/>
      <c r="P581" s="881"/>
      <c r="Q581" s="881"/>
      <c r="R581" s="881"/>
      <c r="S581" s="881"/>
      <c r="T581" s="881"/>
      <c r="U581" s="884"/>
      <c r="V581" s="887"/>
      <c r="W581" s="897"/>
      <c r="X581" s="897"/>
      <c r="Y581" s="897"/>
      <c r="Z581" s="897"/>
      <c r="AA581" s="897"/>
      <c r="AB581" s="897"/>
      <c r="AC581" s="897"/>
      <c r="AD581" s="897"/>
      <c r="AE581" s="897"/>
      <c r="AF581" s="897"/>
      <c r="AG581" s="897"/>
      <c r="AH581" s="897"/>
      <c r="AI581" s="897"/>
      <c r="AJ581" s="897"/>
      <c r="AK581" s="897"/>
      <c r="AL581" s="897"/>
      <c r="AM581" s="897"/>
    </row>
    <row r="582" spans="1:39" hidden="1">
      <c r="A582" s="871"/>
      <c r="B582" s="912"/>
      <c r="C582" s="909" t="s">
        <v>52</v>
      </c>
      <c r="D582" s="405" t="s">
        <v>53</v>
      </c>
      <c r="E582" s="890"/>
      <c r="F582" s="881"/>
      <c r="G582" s="881"/>
      <c r="H582" s="881"/>
      <c r="I582" s="881"/>
      <c r="J582" s="881"/>
      <c r="K582" s="881"/>
      <c r="L582" s="881"/>
      <c r="M582" s="881"/>
      <c r="N582" s="881"/>
      <c r="O582" s="881"/>
      <c r="P582" s="881"/>
      <c r="Q582" s="881"/>
      <c r="R582" s="881"/>
      <c r="S582" s="881"/>
      <c r="T582" s="881"/>
      <c r="U582" s="884"/>
      <c r="V582" s="887"/>
      <c r="W582" s="897"/>
      <c r="X582" s="897"/>
      <c r="Y582" s="897"/>
      <c r="Z582" s="897"/>
      <c r="AA582" s="897"/>
      <c r="AB582" s="897"/>
      <c r="AC582" s="897"/>
      <c r="AD582" s="897"/>
      <c r="AE582" s="897"/>
      <c r="AF582" s="897"/>
      <c r="AG582" s="897"/>
      <c r="AH582" s="897"/>
      <c r="AI582" s="897"/>
      <c r="AJ582" s="897"/>
      <c r="AK582" s="897"/>
      <c r="AL582" s="897"/>
      <c r="AM582" s="897"/>
    </row>
    <row r="583" spans="1:39" hidden="1">
      <c r="A583" s="846"/>
      <c r="B583" s="912"/>
      <c r="C583" s="910"/>
      <c r="D583" s="404" t="s">
        <v>54</v>
      </c>
      <c r="E583" s="891"/>
      <c r="F583" s="882"/>
      <c r="G583" s="882"/>
      <c r="H583" s="882"/>
      <c r="I583" s="882"/>
      <c r="J583" s="882"/>
      <c r="K583" s="882"/>
      <c r="L583" s="882"/>
      <c r="M583" s="882"/>
      <c r="N583" s="882"/>
      <c r="O583" s="882"/>
      <c r="P583" s="882"/>
      <c r="Q583" s="882"/>
      <c r="R583" s="882"/>
      <c r="S583" s="882"/>
      <c r="T583" s="882"/>
      <c r="U583" s="885"/>
      <c r="V583" s="888"/>
      <c r="W583" s="898"/>
      <c r="X583" s="898"/>
      <c r="Y583" s="898"/>
      <c r="Z583" s="898"/>
      <c r="AA583" s="898"/>
      <c r="AB583" s="898"/>
      <c r="AC583" s="898"/>
      <c r="AD583" s="898"/>
      <c r="AE583" s="898"/>
      <c r="AF583" s="898"/>
      <c r="AG583" s="898"/>
      <c r="AH583" s="898"/>
      <c r="AI583" s="898"/>
      <c r="AJ583" s="898"/>
      <c r="AK583" s="898"/>
      <c r="AL583" s="898"/>
      <c r="AM583" s="898"/>
    </row>
  </sheetData>
  <sheetProtection sheet="1" objects="1" scenarios="1"/>
  <mergeCells count="5520">
    <mergeCell ref="W580:W583"/>
    <mergeCell ref="X580:X583"/>
    <mergeCell ref="Y580:Y583"/>
    <mergeCell ref="Z580:Z583"/>
    <mergeCell ref="AA580:AA583"/>
    <mergeCell ref="AB580:AB583"/>
    <mergeCell ref="AC580:AC583"/>
    <mergeCell ref="AD580:AD583"/>
    <mergeCell ref="AE580:AE583"/>
    <mergeCell ref="AF580:AF583"/>
    <mergeCell ref="AG580:AG583"/>
    <mergeCell ref="AH580:AH583"/>
    <mergeCell ref="AI580:AI583"/>
    <mergeCell ref="AJ580:AJ583"/>
    <mergeCell ref="AK580:AK583"/>
    <mergeCell ref="AL580:AL583"/>
    <mergeCell ref="AM580:AM583"/>
    <mergeCell ref="W576:W579"/>
    <mergeCell ref="X576:X579"/>
    <mergeCell ref="Y576:Y579"/>
    <mergeCell ref="Z576:Z579"/>
    <mergeCell ref="AA576:AA579"/>
    <mergeCell ref="AB576:AB579"/>
    <mergeCell ref="AC576:AC579"/>
    <mergeCell ref="AD576:AD579"/>
    <mergeCell ref="AE576:AE579"/>
    <mergeCell ref="AF576:AF579"/>
    <mergeCell ref="AG576:AG579"/>
    <mergeCell ref="AH576:AH579"/>
    <mergeCell ref="AI576:AI579"/>
    <mergeCell ref="AJ576:AJ579"/>
    <mergeCell ref="AK576:AK579"/>
    <mergeCell ref="AL576:AL579"/>
    <mergeCell ref="AM576:AM579"/>
    <mergeCell ref="W572:W575"/>
    <mergeCell ref="X572:X575"/>
    <mergeCell ref="Y572:Y575"/>
    <mergeCell ref="Z572:Z575"/>
    <mergeCell ref="AA572:AA575"/>
    <mergeCell ref="AB572:AB575"/>
    <mergeCell ref="AC572:AC575"/>
    <mergeCell ref="AD572:AD575"/>
    <mergeCell ref="AE572:AE575"/>
    <mergeCell ref="AF572:AF575"/>
    <mergeCell ref="AG572:AG575"/>
    <mergeCell ref="AH572:AH575"/>
    <mergeCell ref="AI572:AI575"/>
    <mergeCell ref="AJ572:AJ575"/>
    <mergeCell ref="AK572:AK575"/>
    <mergeCell ref="AL572:AL575"/>
    <mergeCell ref="AM572:AM575"/>
    <mergeCell ref="W568:W571"/>
    <mergeCell ref="X568:X571"/>
    <mergeCell ref="Y568:Y571"/>
    <mergeCell ref="Z568:Z571"/>
    <mergeCell ref="AA568:AA571"/>
    <mergeCell ref="AB568:AB571"/>
    <mergeCell ref="AC568:AC571"/>
    <mergeCell ref="AD568:AD571"/>
    <mergeCell ref="AE568:AE571"/>
    <mergeCell ref="AF568:AF571"/>
    <mergeCell ref="AG568:AG571"/>
    <mergeCell ref="AH568:AH571"/>
    <mergeCell ref="AI568:AI571"/>
    <mergeCell ref="AJ568:AJ571"/>
    <mergeCell ref="AK568:AK571"/>
    <mergeCell ref="AL568:AL571"/>
    <mergeCell ref="AM568:AM571"/>
    <mergeCell ref="W564:W567"/>
    <mergeCell ref="X564:X567"/>
    <mergeCell ref="Y564:Y567"/>
    <mergeCell ref="Z564:Z567"/>
    <mergeCell ref="AA564:AA567"/>
    <mergeCell ref="AB564:AB567"/>
    <mergeCell ref="AC564:AC567"/>
    <mergeCell ref="AD564:AD567"/>
    <mergeCell ref="AE564:AE567"/>
    <mergeCell ref="AF564:AF567"/>
    <mergeCell ref="AG564:AG567"/>
    <mergeCell ref="AH564:AH567"/>
    <mergeCell ref="AI564:AI567"/>
    <mergeCell ref="AJ564:AJ567"/>
    <mergeCell ref="AK564:AK567"/>
    <mergeCell ref="AL564:AL567"/>
    <mergeCell ref="AM564:AM567"/>
    <mergeCell ref="W560:W563"/>
    <mergeCell ref="X560:X563"/>
    <mergeCell ref="Y560:Y563"/>
    <mergeCell ref="Z560:Z563"/>
    <mergeCell ref="AA560:AA563"/>
    <mergeCell ref="AB560:AB563"/>
    <mergeCell ref="AC560:AC563"/>
    <mergeCell ref="AD560:AD563"/>
    <mergeCell ref="AE560:AE563"/>
    <mergeCell ref="AF560:AF563"/>
    <mergeCell ref="AG560:AG563"/>
    <mergeCell ref="AH560:AH563"/>
    <mergeCell ref="AI560:AI563"/>
    <mergeCell ref="AJ560:AJ563"/>
    <mergeCell ref="AK560:AK563"/>
    <mergeCell ref="AL560:AL563"/>
    <mergeCell ref="AM560:AM563"/>
    <mergeCell ref="W556:W559"/>
    <mergeCell ref="X556:X559"/>
    <mergeCell ref="Y556:Y559"/>
    <mergeCell ref="Z556:Z559"/>
    <mergeCell ref="AA556:AA559"/>
    <mergeCell ref="AB556:AB559"/>
    <mergeCell ref="AC556:AC559"/>
    <mergeCell ref="AD556:AD559"/>
    <mergeCell ref="AE556:AE559"/>
    <mergeCell ref="AF556:AF559"/>
    <mergeCell ref="AG556:AG559"/>
    <mergeCell ref="AH556:AH559"/>
    <mergeCell ref="AI556:AI559"/>
    <mergeCell ref="AJ556:AJ559"/>
    <mergeCell ref="AK556:AK559"/>
    <mergeCell ref="AL556:AL559"/>
    <mergeCell ref="AM556:AM559"/>
    <mergeCell ref="W552:W555"/>
    <mergeCell ref="X552:X555"/>
    <mergeCell ref="Y552:Y555"/>
    <mergeCell ref="Z552:Z555"/>
    <mergeCell ref="AA552:AA555"/>
    <mergeCell ref="AB552:AB555"/>
    <mergeCell ref="AC552:AC555"/>
    <mergeCell ref="AD552:AD555"/>
    <mergeCell ref="AE552:AE555"/>
    <mergeCell ref="AF552:AF555"/>
    <mergeCell ref="AG552:AG555"/>
    <mergeCell ref="AH552:AH555"/>
    <mergeCell ref="AI552:AI555"/>
    <mergeCell ref="AJ552:AJ555"/>
    <mergeCell ref="AK552:AK555"/>
    <mergeCell ref="AL552:AL555"/>
    <mergeCell ref="AM552:AM555"/>
    <mergeCell ref="W548:W551"/>
    <mergeCell ref="X548:X551"/>
    <mergeCell ref="Y548:Y551"/>
    <mergeCell ref="Z548:Z551"/>
    <mergeCell ref="AA548:AA551"/>
    <mergeCell ref="AB548:AB551"/>
    <mergeCell ref="AC548:AC551"/>
    <mergeCell ref="AD548:AD551"/>
    <mergeCell ref="AE548:AE551"/>
    <mergeCell ref="AF548:AF551"/>
    <mergeCell ref="AG548:AG551"/>
    <mergeCell ref="AH548:AH551"/>
    <mergeCell ref="AI548:AI551"/>
    <mergeCell ref="AJ548:AJ551"/>
    <mergeCell ref="AK548:AK551"/>
    <mergeCell ref="AL548:AL551"/>
    <mergeCell ref="AM548:AM551"/>
    <mergeCell ref="W544:W547"/>
    <mergeCell ref="X544:X547"/>
    <mergeCell ref="Y544:Y547"/>
    <mergeCell ref="Z544:Z547"/>
    <mergeCell ref="AA544:AA547"/>
    <mergeCell ref="AB544:AB547"/>
    <mergeCell ref="AC544:AC547"/>
    <mergeCell ref="AD544:AD547"/>
    <mergeCell ref="AE544:AE547"/>
    <mergeCell ref="AF544:AF547"/>
    <mergeCell ref="AG544:AG547"/>
    <mergeCell ref="AH544:AH547"/>
    <mergeCell ref="AI544:AI547"/>
    <mergeCell ref="AJ544:AJ547"/>
    <mergeCell ref="AK544:AK547"/>
    <mergeCell ref="AL544:AL547"/>
    <mergeCell ref="AM544:AM547"/>
    <mergeCell ref="W540:W543"/>
    <mergeCell ref="X540:X543"/>
    <mergeCell ref="Y540:Y543"/>
    <mergeCell ref="Z540:Z543"/>
    <mergeCell ref="AA540:AA543"/>
    <mergeCell ref="AB540:AB543"/>
    <mergeCell ref="AC540:AC543"/>
    <mergeCell ref="AD540:AD543"/>
    <mergeCell ref="AE540:AE543"/>
    <mergeCell ref="AF540:AF543"/>
    <mergeCell ref="AG540:AG543"/>
    <mergeCell ref="AH540:AH543"/>
    <mergeCell ref="AI540:AI543"/>
    <mergeCell ref="AJ540:AJ543"/>
    <mergeCell ref="AK540:AK543"/>
    <mergeCell ref="AL540:AL543"/>
    <mergeCell ref="AM540:AM543"/>
    <mergeCell ref="W536:W539"/>
    <mergeCell ref="X536:X539"/>
    <mergeCell ref="Y536:Y539"/>
    <mergeCell ref="Z536:Z539"/>
    <mergeCell ref="AA536:AA539"/>
    <mergeCell ref="AB536:AB539"/>
    <mergeCell ref="AC536:AC539"/>
    <mergeCell ref="AD536:AD539"/>
    <mergeCell ref="AE536:AE539"/>
    <mergeCell ref="AF536:AF539"/>
    <mergeCell ref="AG536:AG539"/>
    <mergeCell ref="AH536:AH539"/>
    <mergeCell ref="AI536:AI539"/>
    <mergeCell ref="AJ536:AJ539"/>
    <mergeCell ref="AK536:AK539"/>
    <mergeCell ref="AL536:AL539"/>
    <mergeCell ref="AM536:AM539"/>
    <mergeCell ref="W532:W535"/>
    <mergeCell ref="X532:X535"/>
    <mergeCell ref="Y532:Y535"/>
    <mergeCell ref="Z532:Z535"/>
    <mergeCell ref="AA532:AA535"/>
    <mergeCell ref="AB532:AB535"/>
    <mergeCell ref="AC532:AC535"/>
    <mergeCell ref="AD532:AD535"/>
    <mergeCell ref="AE532:AE535"/>
    <mergeCell ref="AF532:AF535"/>
    <mergeCell ref="AG532:AG535"/>
    <mergeCell ref="AH532:AH535"/>
    <mergeCell ref="AI532:AI535"/>
    <mergeCell ref="AJ532:AJ535"/>
    <mergeCell ref="AK532:AK535"/>
    <mergeCell ref="AL532:AL535"/>
    <mergeCell ref="AM532:AM535"/>
    <mergeCell ref="W528:W531"/>
    <mergeCell ref="X528:X531"/>
    <mergeCell ref="Y528:Y531"/>
    <mergeCell ref="Z528:Z531"/>
    <mergeCell ref="AA528:AA531"/>
    <mergeCell ref="AB528:AB531"/>
    <mergeCell ref="AC528:AC531"/>
    <mergeCell ref="AD528:AD531"/>
    <mergeCell ref="AE528:AE531"/>
    <mergeCell ref="AF528:AF531"/>
    <mergeCell ref="AG528:AG531"/>
    <mergeCell ref="AH528:AH531"/>
    <mergeCell ref="AI528:AI531"/>
    <mergeCell ref="AJ528:AJ531"/>
    <mergeCell ref="AK528:AK531"/>
    <mergeCell ref="AL528:AL531"/>
    <mergeCell ref="AM528:AM531"/>
    <mergeCell ref="W524:W527"/>
    <mergeCell ref="X524:X527"/>
    <mergeCell ref="Y524:Y527"/>
    <mergeCell ref="Z524:Z527"/>
    <mergeCell ref="AA524:AA527"/>
    <mergeCell ref="AB524:AB527"/>
    <mergeCell ref="AC524:AC527"/>
    <mergeCell ref="AD524:AD527"/>
    <mergeCell ref="AE524:AE527"/>
    <mergeCell ref="AF524:AF527"/>
    <mergeCell ref="AG524:AG527"/>
    <mergeCell ref="AH524:AH527"/>
    <mergeCell ref="AI524:AI527"/>
    <mergeCell ref="AJ524:AJ527"/>
    <mergeCell ref="AK524:AK527"/>
    <mergeCell ref="AL524:AL527"/>
    <mergeCell ref="AM524:AM527"/>
    <mergeCell ref="W520:W523"/>
    <mergeCell ref="X520:X523"/>
    <mergeCell ref="Y520:Y523"/>
    <mergeCell ref="Z520:Z523"/>
    <mergeCell ref="AA520:AA523"/>
    <mergeCell ref="AB520:AB523"/>
    <mergeCell ref="AC520:AC523"/>
    <mergeCell ref="AD520:AD523"/>
    <mergeCell ref="AE520:AE523"/>
    <mergeCell ref="AF520:AF523"/>
    <mergeCell ref="AG520:AG523"/>
    <mergeCell ref="AH520:AH523"/>
    <mergeCell ref="AI520:AI523"/>
    <mergeCell ref="AJ520:AJ523"/>
    <mergeCell ref="AK520:AK523"/>
    <mergeCell ref="AL520:AL523"/>
    <mergeCell ref="AM520:AM523"/>
    <mergeCell ref="W516:W519"/>
    <mergeCell ref="X516:X519"/>
    <mergeCell ref="Y516:Y519"/>
    <mergeCell ref="Z516:Z519"/>
    <mergeCell ref="AA516:AA519"/>
    <mergeCell ref="AB516:AB519"/>
    <mergeCell ref="AC516:AC519"/>
    <mergeCell ref="AD516:AD519"/>
    <mergeCell ref="AE516:AE519"/>
    <mergeCell ref="AF516:AF519"/>
    <mergeCell ref="AG516:AG519"/>
    <mergeCell ref="AH516:AH519"/>
    <mergeCell ref="AI516:AI519"/>
    <mergeCell ref="AJ516:AJ519"/>
    <mergeCell ref="AK516:AK519"/>
    <mergeCell ref="AL516:AL519"/>
    <mergeCell ref="AM516:AM519"/>
    <mergeCell ref="W512:W515"/>
    <mergeCell ref="X512:X515"/>
    <mergeCell ref="Y512:Y515"/>
    <mergeCell ref="Z512:Z515"/>
    <mergeCell ref="AA512:AA515"/>
    <mergeCell ref="AB512:AB515"/>
    <mergeCell ref="AC512:AC515"/>
    <mergeCell ref="AD512:AD515"/>
    <mergeCell ref="AE512:AE515"/>
    <mergeCell ref="AF512:AF515"/>
    <mergeCell ref="AG512:AG515"/>
    <mergeCell ref="AH512:AH515"/>
    <mergeCell ref="AI512:AI515"/>
    <mergeCell ref="AJ512:AJ515"/>
    <mergeCell ref="AK512:AK515"/>
    <mergeCell ref="AL512:AL515"/>
    <mergeCell ref="AM512:AM515"/>
    <mergeCell ref="W508:W511"/>
    <mergeCell ref="X508:X511"/>
    <mergeCell ref="Y508:Y511"/>
    <mergeCell ref="Z508:Z511"/>
    <mergeCell ref="AA508:AA511"/>
    <mergeCell ref="AB508:AB511"/>
    <mergeCell ref="AC508:AC511"/>
    <mergeCell ref="AD508:AD511"/>
    <mergeCell ref="AE508:AE511"/>
    <mergeCell ref="AF508:AF511"/>
    <mergeCell ref="AG508:AG511"/>
    <mergeCell ref="AH508:AH511"/>
    <mergeCell ref="AI508:AI511"/>
    <mergeCell ref="AJ508:AJ511"/>
    <mergeCell ref="AK508:AK511"/>
    <mergeCell ref="AL508:AL511"/>
    <mergeCell ref="AM508:AM511"/>
    <mergeCell ref="W504:W507"/>
    <mergeCell ref="X504:X507"/>
    <mergeCell ref="Y504:Y507"/>
    <mergeCell ref="Z504:Z507"/>
    <mergeCell ref="AA504:AA507"/>
    <mergeCell ref="AB504:AB507"/>
    <mergeCell ref="AC504:AC507"/>
    <mergeCell ref="AD504:AD507"/>
    <mergeCell ref="AE504:AE507"/>
    <mergeCell ref="AF504:AF507"/>
    <mergeCell ref="AG504:AG507"/>
    <mergeCell ref="AH504:AH507"/>
    <mergeCell ref="AI504:AI507"/>
    <mergeCell ref="AJ504:AJ507"/>
    <mergeCell ref="AK504:AK507"/>
    <mergeCell ref="AL504:AL507"/>
    <mergeCell ref="AM504:AM507"/>
    <mergeCell ref="W500:W503"/>
    <mergeCell ref="X500:X503"/>
    <mergeCell ref="Y500:Y503"/>
    <mergeCell ref="Z500:Z503"/>
    <mergeCell ref="AA500:AA503"/>
    <mergeCell ref="AB500:AB503"/>
    <mergeCell ref="AC500:AC503"/>
    <mergeCell ref="AD500:AD503"/>
    <mergeCell ref="AE500:AE503"/>
    <mergeCell ref="AF500:AF503"/>
    <mergeCell ref="AG500:AG503"/>
    <mergeCell ref="AH500:AH503"/>
    <mergeCell ref="AI500:AI503"/>
    <mergeCell ref="AJ500:AJ503"/>
    <mergeCell ref="AK500:AK503"/>
    <mergeCell ref="AL500:AL503"/>
    <mergeCell ref="AM500:AM503"/>
    <mergeCell ref="W496:W499"/>
    <mergeCell ref="X496:X499"/>
    <mergeCell ref="Y496:Y499"/>
    <mergeCell ref="Z496:Z499"/>
    <mergeCell ref="AA496:AA499"/>
    <mergeCell ref="AB496:AB499"/>
    <mergeCell ref="AC496:AC499"/>
    <mergeCell ref="AD496:AD499"/>
    <mergeCell ref="AE496:AE499"/>
    <mergeCell ref="AF496:AF499"/>
    <mergeCell ref="AG496:AG499"/>
    <mergeCell ref="AH496:AH499"/>
    <mergeCell ref="AI496:AI499"/>
    <mergeCell ref="AJ496:AJ499"/>
    <mergeCell ref="AK496:AK499"/>
    <mergeCell ref="AL496:AL499"/>
    <mergeCell ref="AM496:AM499"/>
    <mergeCell ref="W492:W495"/>
    <mergeCell ref="X492:X495"/>
    <mergeCell ref="Y492:Y495"/>
    <mergeCell ref="Z492:Z495"/>
    <mergeCell ref="AA492:AA495"/>
    <mergeCell ref="AB492:AB495"/>
    <mergeCell ref="AC492:AC495"/>
    <mergeCell ref="AD492:AD495"/>
    <mergeCell ref="AE492:AE495"/>
    <mergeCell ref="AF492:AF495"/>
    <mergeCell ref="AG492:AG495"/>
    <mergeCell ref="AH492:AH495"/>
    <mergeCell ref="AI492:AI495"/>
    <mergeCell ref="AJ492:AJ495"/>
    <mergeCell ref="AK492:AK495"/>
    <mergeCell ref="AL492:AL495"/>
    <mergeCell ref="AM492:AM495"/>
    <mergeCell ref="W488:W491"/>
    <mergeCell ref="X488:X491"/>
    <mergeCell ref="Y488:Y491"/>
    <mergeCell ref="Z488:Z491"/>
    <mergeCell ref="AA488:AA491"/>
    <mergeCell ref="AB488:AB491"/>
    <mergeCell ref="AC488:AC491"/>
    <mergeCell ref="AD488:AD491"/>
    <mergeCell ref="AE488:AE491"/>
    <mergeCell ref="AF488:AF491"/>
    <mergeCell ref="AG488:AG491"/>
    <mergeCell ref="AH488:AH491"/>
    <mergeCell ref="AI488:AI491"/>
    <mergeCell ref="AJ488:AJ491"/>
    <mergeCell ref="AK488:AK491"/>
    <mergeCell ref="AL488:AL491"/>
    <mergeCell ref="AM488:AM491"/>
    <mergeCell ref="W484:W487"/>
    <mergeCell ref="X484:X487"/>
    <mergeCell ref="Y484:Y487"/>
    <mergeCell ref="Z484:Z487"/>
    <mergeCell ref="AA484:AA487"/>
    <mergeCell ref="AB484:AB487"/>
    <mergeCell ref="AC484:AC487"/>
    <mergeCell ref="AD484:AD487"/>
    <mergeCell ref="AE484:AE487"/>
    <mergeCell ref="AF484:AF487"/>
    <mergeCell ref="AG484:AG487"/>
    <mergeCell ref="AH484:AH487"/>
    <mergeCell ref="AI484:AI487"/>
    <mergeCell ref="AJ484:AJ487"/>
    <mergeCell ref="AK484:AK487"/>
    <mergeCell ref="AL484:AL487"/>
    <mergeCell ref="AM484:AM487"/>
    <mergeCell ref="W480:W483"/>
    <mergeCell ref="X480:X483"/>
    <mergeCell ref="Y480:Y483"/>
    <mergeCell ref="Z480:Z483"/>
    <mergeCell ref="AA480:AA483"/>
    <mergeCell ref="AB480:AB483"/>
    <mergeCell ref="AC480:AC483"/>
    <mergeCell ref="AD480:AD483"/>
    <mergeCell ref="AE480:AE483"/>
    <mergeCell ref="AF480:AF483"/>
    <mergeCell ref="AG480:AG483"/>
    <mergeCell ref="AH480:AH483"/>
    <mergeCell ref="AI480:AI483"/>
    <mergeCell ref="AJ480:AJ483"/>
    <mergeCell ref="AK480:AK483"/>
    <mergeCell ref="AL480:AL483"/>
    <mergeCell ref="AM480:AM483"/>
    <mergeCell ref="W476:W479"/>
    <mergeCell ref="X476:X479"/>
    <mergeCell ref="Y476:Y479"/>
    <mergeCell ref="Z476:Z479"/>
    <mergeCell ref="AA476:AA479"/>
    <mergeCell ref="AB476:AB479"/>
    <mergeCell ref="AC476:AC479"/>
    <mergeCell ref="AD476:AD479"/>
    <mergeCell ref="AE476:AE479"/>
    <mergeCell ref="AF476:AF479"/>
    <mergeCell ref="AG476:AG479"/>
    <mergeCell ref="AH476:AH479"/>
    <mergeCell ref="AI476:AI479"/>
    <mergeCell ref="AJ476:AJ479"/>
    <mergeCell ref="AK476:AK479"/>
    <mergeCell ref="AL476:AL479"/>
    <mergeCell ref="AM476:AM479"/>
    <mergeCell ref="W472:W475"/>
    <mergeCell ref="X472:X475"/>
    <mergeCell ref="Y472:Y475"/>
    <mergeCell ref="Z472:Z475"/>
    <mergeCell ref="AA472:AA475"/>
    <mergeCell ref="AB472:AB475"/>
    <mergeCell ref="AC472:AC475"/>
    <mergeCell ref="AD472:AD475"/>
    <mergeCell ref="AE472:AE475"/>
    <mergeCell ref="AF472:AF475"/>
    <mergeCell ref="AG472:AG475"/>
    <mergeCell ref="AH472:AH475"/>
    <mergeCell ref="AI472:AI475"/>
    <mergeCell ref="AJ472:AJ475"/>
    <mergeCell ref="AK472:AK475"/>
    <mergeCell ref="AL472:AL475"/>
    <mergeCell ref="AM472:AM475"/>
    <mergeCell ref="W468:W471"/>
    <mergeCell ref="X468:X471"/>
    <mergeCell ref="Y468:Y471"/>
    <mergeCell ref="Z468:Z471"/>
    <mergeCell ref="AA468:AA471"/>
    <mergeCell ref="AB468:AB471"/>
    <mergeCell ref="AC468:AC471"/>
    <mergeCell ref="AD468:AD471"/>
    <mergeCell ref="AE468:AE471"/>
    <mergeCell ref="AF468:AF471"/>
    <mergeCell ref="AG468:AG471"/>
    <mergeCell ref="AH468:AH471"/>
    <mergeCell ref="AI468:AI471"/>
    <mergeCell ref="AJ468:AJ471"/>
    <mergeCell ref="AK468:AK471"/>
    <mergeCell ref="AL468:AL471"/>
    <mergeCell ref="AM468:AM471"/>
    <mergeCell ref="W464:W467"/>
    <mergeCell ref="X464:X467"/>
    <mergeCell ref="Y464:Y467"/>
    <mergeCell ref="Z464:Z467"/>
    <mergeCell ref="AA464:AA467"/>
    <mergeCell ref="AB464:AB467"/>
    <mergeCell ref="AC464:AC467"/>
    <mergeCell ref="AD464:AD467"/>
    <mergeCell ref="AE464:AE467"/>
    <mergeCell ref="AF464:AF467"/>
    <mergeCell ref="AG464:AG467"/>
    <mergeCell ref="AH464:AH467"/>
    <mergeCell ref="AI464:AI467"/>
    <mergeCell ref="AJ464:AJ467"/>
    <mergeCell ref="AK464:AK467"/>
    <mergeCell ref="AL464:AL467"/>
    <mergeCell ref="AM464:AM467"/>
    <mergeCell ref="W460:W463"/>
    <mergeCell ref="X460:X463"/>
    <mergeCell ref="Y460:Y463"/>
    <mergeCell ref="Z460:Z463"/>
    <mergeCell ref="AA460:AA463"/>
    <mergeCell ref="AB460:AB463"/>
    <mergeCell ref="AC460:AC463"/>
    <mergeCell ref="AD460:AD463"/>
    <mergeCell ref="AE460:AE463"/>
    <mergeCell ref="AF460:AF463"/>
    <mergeCell ref="AG460:AG463"/>
    <mergeCell ref="AH460:AH463"/>
    <mergeCell ref="AI460:AI463"/>
    <mergeCell ref="AJ460:AJ463"/>
    <mergeCell ref="AK460:AK463"/>
    <mergeCell ref="AL460:AL463"/>
    <mergeCell ref="AM460:AM463"/>
    <mergeCell ref="W456:W459"/>
    <mergeCell ref="X456:X459"/>
    <mergeCell ref="Y456:Y459"/>
    <mergeCell ref="Z456:Z459"/>
    <mergeCell ref="AA456:AA459"/>
    <mergeCell ref="AB456:AB459"/>
    <mergeCell ref="AC456:AC459"/>
    <mergeCell ref="AD456:AD459"/>
    <mergeCell ref="AE456:AE459"/>
    <mergeCell ref="AF456:AF459"/>
    <mergeCell ref="AG456:AG459"/>
    <mergeCell ref="AH456:AH459"/>
    <mergeCell ref="AI456:AI459"/>
    <mergeCell ref="AJ456:AJ459"/>
    <mergeCell ref="AK456:AK459"/>
    <mergeCell ref="AL456:AL459"/>
    <mergeCell ref="AM456:AM459"/>
    <mergeCell ref="W452:W455"/>
    <mergeCell ref="X452:X455"/>
    <mergeCell ref="Y452:Y455"/>
    <mergeCell ref="Z452:Z455"/>
    <mergeCell ref="AA452:AA455"/>
    <mergeCell ref="AB452:AB455"/>
    <mergeCell ref="AC452:AC455"/>
    <mergeCell ref="AD452:AD455"/>
    <mergeCell ref="AE452:AE455"/>
    <mergeCell ref="AF452:AF455"/>
    <mergeCell ref="AG452:AG455"/>
    <mergeCell ref="AH452:AH455"/>
    <mergeCell ref="AI452:AI455"/>
    <mergeCell ref="AJ452:AJ455"/>
    <mergeCell ref="AK452:AK455"/>
    <mergeCell ref="AL452:AL455"/>
    <mergeCell ref="AM452:AM455"/>
    <mergeCell ref="W448:W451"/>
    <mergeCell ref="X448:X451"/>
    <mergeCell ref="Y448:Y451"/>
    <mergeCell ref="Z448:Z451"/>
    <mergeCell ref="AA448:AA451"/>
    <mergeCell ref="AB448:AB451"/>
    <mergeCell ref="AC448:AC451"/>
    <mergeCell ref="AD448:AD451"/>
    <mergeCell ref="AE448:AE451"/>
    <mergeCell ref="AF448:AF451"/>
    <mergeCell ref="AG448:AG451"/>
    <mergeCell ref="AH448:AH451"/>
    <mergeCell ref="AI448:AI451"/>
    <mergeCell ref="AJ448:AJ451"/>
    <mergeCell ref="AK448:AK451"/>
    <mergeCell ref="AL448:AL451"/>
    <mergeCell ref="AM448:AM451"/>
    <mergeCell ref="W444:W447"/>
    <mergeCell ref="X444:X447"/>
    <mergeCell ref="Y444:Y447"/>
    <mergeCell ref="Z444:Z447"/>
    <mergeCell ref="AA444:AA447"/>
    <mergeCell ref="AB444:AB447"/>
    <mergeCell ref="AC444:AC447"/>
    <mergeCell ref="AD444:AD447"/>
    <mergeCell ref="AE444:AE447"/>
    <mergeCell ref="AF444:AF447"/>
    <mergeCell ref="AG444:AG447"/>
    <mergeCell ref="AH444:AH447"/>
    <mergeCell ref="AI444:AI447"/>
    <mergeCell ref="AJ444:AJ447"/>
    <mergeCell ref="AK444:AK447"/>
    <mergeCell ref="AL444:AL447"/>
    <mergeCell ref="AM444:AM447"/>
    <mergeCell ref="W440:W443"/>
    <mergeCell ref="X440:X443"/>
    <mergeCell ref="Y440:Y443"/>
    <mergeCell ref="Z440:Z443"/>
    <mergeCell ref="AA440:AA443"/>
    <mergeCell ref="AB440:AB443"/>
    <mergeCell ref="AC440:AC443"/>
    <mergeCell ref="AD440:AD443"/>
    <mergeCell ref="AE440:AE443"/>
    <mergeCell ref="AF440:AF443"/>
    <mergeCell ref="AG440:AG443"/>
    <mergeCell ref="AH440:AH443"/>
    <mergeCell ref="AI440:AI443"/>
    <mergeCell ref="AJ440:AJ443"/>
    <mergeCell ref="AK440:AK443"/>
    <mergeCell ref="AL440:AL443"/>
    <mergeCell ref="AM440:AM443"/>
    <mergeCell ref="W436:W439"/>
    <mergeCell ref="X436:X439"/>
    <mergeCell ref="Y436:Y439"/>
    <mergeCell ref="Z436:Z439"/>
    <mergeCell ref="AA436:AA439"/>
    <mergeCell ref="AB436:AB439"/>
    <mergeCell ref="AC436:AC439"/>
    <mergeCell ref="AD436:AD439"/>
    <mergeCell ref="AE436:AE439"/>
    <mergeCell ref="AF436:AF439"/>
    <mergeCell ref="AG436:AG439"/>
    <mergeCell ref="AH436:AH439"/>
    <mergeCell ref="AI436:AI439"/>
    <mergeCell ref="AJ436:AJ439"/>
    <mergeCell ref="AK436:AK439"/>
    <mergeCell ref="AL436:AL439"/>
    <mergeCell ref="AM436:AM439"/>
    <mergeCell ref="W432:W435"/>
    <mergeCell ref="X432:X435"/>
    <mergeCell ref="Y432:Y435"/>
    <mergeCell ref="Z432:Z435"/>
    <mergeCell ref="AA432:AA435"/>
    <mergeCell ref="AB432:AB435"/>
    <mergeCell ref="AC432:AC435"/>
    <mergeCell ref="AD432:AD435"/>
    <mergeCell ref="AE432:AE435"/>
    <mergeCell ref="AF432:AF435"/>
    <mergeCell ref="AG432:AG435"/>
    <mergeCell ref="AH432:AH435"/>
    <mergeCell ref="AI432:AI435"/>
    <mergeCell ref="AJ432:AJ435"/>
    <mergeCell ref="AK432:AK435"/>
    <mergeCell ref="AL432:AL435"/>
    <mergeCell ref="AM432:AM435"/>
    <mergeCell ref="W428:W431"/>
    <mergeCell ref="X428:X431"/>
    <mergeCell ref="Y428:Y431"/>
    <mergeCell ref="Z428:Z431"/>
    <mergeCell ref="AA428:AA431"/>
    <mergeCell ref="AB428:AB431"/>
    <mergeCell ref="AC428:AC431"/>
    <mergeCell ref="AD428:AD431"/>
    <mergeCell ref="AE428:AE431"/>
    <mergeCell ref="AF428:AF431"/>
    <mergeCell ref="AG428:AG431"/>
    <mergeCell ref="AH428:AH431"/>
    <mergeCell ref="AI428:AI431"/>
    <mergeCell ref="AJ428:AJ431"/>
    <mergeCell ref="AK428:AK431"/>
    <mergeCell ref="AL428:AL431"/>
    <mergeCell ref="AM428:AM431"/>
    <mergeCell ref="W424:W427"/>
    <mergeCell ref="X424:X427"/>
    <mergeCell ref="Y424:Y427"/>
    <mergeCell ref="Z424:Z427"/>
    <mergeCell ref="AA424:AA427"/>
    <mergeCell ref="AB424:AB427"/>
    <mergeCell ref="AC424:AC427"/>
    <mergeCell ref="AD424:AD427"/>
    <mergeCell ref="AE424:AE427"/>
    <mergeCell ref="AF424:AF427"/>
    <mergeCell ref="AG424:AG427"/>
    <mergeCell ref="AH424:AH427"/>
    <mergeCell ref="AI424:AI427"/>
    <mergeCell ref="AJ424:AJ427"/>
    <mergeCell ref="AK424:AK427"/>
    <mergeCell ref="AL424:AL427"/>
    <mergeCell ref="AM424:AM427"/>
    <mergeCell ref="W420:W423"/>
    <mergeCell ref="X420:X423"/>
    <mergeCell ref="Y420:Y423"/>
    <mergeCell ref="Z420:Z423"/>
    <mergeCell ref="AA420:AA423"/>
    <mergeCell ref="AB420:AB423"/>
    <mergeCell ref="AC420:AC423"/>
    <mergeCell ref="AD420:AD423"/>
    <mergeCell ref="AE420:AE423"/>
    <mergeCell ref="AF420:AF423"/>
    <mergeCell ref="AG420:AG423"/>
    <mergeCell ref="AH420:AH423"/>
    <mergeCell ref="AI420:AI423"/>
    <mergeCell ref="AJ420:AJ423"/>
    <mergeCell ref="AK420:AK423"/>
    <mergeCell ref="AL420:AL423"/>
    <mergeCell ref="AM420:AM423"/>
    <mergeCell ref="W416:W419"/>
    <mergeCell ref="X416:X419"/>
    <mergeCell ref="Y416:Y419"/>
    <mergeCell ref="Z416:Z419"/>
    <mergeCell ref="AA416:AA419"/>
    <mergeCell ref="AB416:AB419"/>
    <mergeCell ref="AC416:AC419"/>
    <mergeCell ref="AD416:AD419"/>
    <mergeCell ref="AE416:AE419"/>
    <mergeCell ref="AF416:AF419"/>
    <mergeCell ref="AG416:AG419"/>
    <mergeCell ref="AH416:AH419"/>
    <mergeCell ref="AI416:AI419"/>
    <mergeCell ref="AJ416:AJ419"/>
    <mergeCell ref="AK416:AK419"/>
    <mergeCell ref="AL416:AL419"/>
    <mergeCell ref="AM416:AM419"/>
    <mergeCell ref="W412:W415"/>
    <mergeCell ref="X412:X415"/>
    <mergeCell ref="Y412:Y415"/>
    <mergeCell ref="Z412:Z415"/>
    <mergeCell ref="AA412:AA415"/>
    <mergeCell ref="AB412:AB415"/>
    <mergeCell ref="AC412:AC415"/>
    <mergeCell ref="AD412:AD415"/>
    <mergeCell ref="AE412:AE415"/>
    <mergeCell ref="AF412:AF415"/>
    <mergeCell ref="AG412:AG415"/>
    <mergeCell ref="AH412:AH415"/>
    <mergeCell ref="AI412:AI415"/>
    <mergeCell ref="AJ412:AJ415"/>
    <mergeCell ref="AK412:AK415"/>
    <mergeCell ref="AL412:AL415"/>
    <mergeCell ref="AM412:AM415"/>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M408:AM411"/>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M404:AM407"/>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M400:AM403"/>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M396:AM399"/>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M392:AM395"/>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M388:AM391"/>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M384:AM387"/>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M380:AM383"/>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M376:AM379"/>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M372:AM375"/>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M368:AM371"/>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M364:AM367"/>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M360:AM363"/>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M356:AM359"/>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M352:AM355"/>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M348:AM351"/>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M344:AM347"/>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M340:AM343"/>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M336:AM339"/>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M332:AM335"/>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M328:AM331"/>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M324:AM327"/>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M320:AM323"/>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M316:AM319"/>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M312:AM315"/>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M308:AM311"/>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M304:AM307"/>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M300:AM303"/>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M296:AM299"/>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M292:AM295"/>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M288:AM291"/>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M284:AM287"/>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M280:AM283"/>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M276:AM279"/>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M272:AM275"/>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M268:AM271"/>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M264:AM267"/>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M260:AM263"/>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M256:AM259"/>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M252:AM255"/>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M248:AM251"/>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M244:AM247"/>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M240:AM243"/>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M236:AM239"/>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M232:AM235"/>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M228:AM231"/>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M224:AM227"/>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M220:AM223"/>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M216:AM219"/>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M212:AM215"/>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M208:AM211"/>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M204:AM207"/>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M200:AM203"/>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M196:AM199"/>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M192:AM195"/>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M188:AM191"/>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M184:AM187"/>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M180:AM183"/>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M176:AM179"/>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M172:AM175"/>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M168:AM171"/>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M164:AM167"/>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M160:AM163"/>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M156:AM159"/>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M152:AM155"/>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M148:AM151"/>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M144:AM147"/>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M140:AM143"/>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M136:AM139"/>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M132:AM135"/>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M128:AM131"/>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M124:AM127"/>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M120:AM123"/>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M116:AM119"/>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M112:AM115"/>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M108:AM111"/>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M104:AM107"/>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M100:AM103"/>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M96:AM99"/>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M92:AM95"/>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M88:AM91"/>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M84:AM87"/>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M80:AM83"/>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M76:AM79"/>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M72:AM75"/>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M68:AM71"/>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M64:AM67"/>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M60:AM63"/>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M56:AM59"/>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M52:AM55"/>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M48:AM51"/>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M44:AM47"/>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M40:AM43"/>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M36:AM39"/>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M32:AM35"/>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M28:AM31"/>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M24:AM27"/>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M20:AM23"/>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M16:AM19"/>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M12:AM15"/>
    <mergeCell ref="W8:W11"/>
    <mergeCell ref="X8:X11"/>
    <mergeCell ref="Y8:Y11"/>
    <mergeCell ref="Z8:Z11"/>
    <mergeCell ref="AA8:AA11"/>
    <mergeCell ref="AB8:AB11"/>
    <mergeCell ref="AC8:AC11"/>
    <mergeCell ref="AD8:AD11"/>
    <mergeCell ref="AE8:AE11"/>
    <mergeCell ref="AF8:AF11"/>
    <mergeCell ref="AG8:AG11"/>
    <mergeCell ref="AH8:AH11"/>
    <mergeCell ref="AI8:AI11"/>
    <mergeCell ref="AJ8:AJ11"/>
    <mergeCell ref="AK8:AK11"/>
    <mergeCell ref="AL8:AL11"/>
    <mergeCell ref="AM8:AM11"/>
    <mergeCell ref="W4:W6"/>
    <mergeCell ref="X4:X6"/>
    <mergeCell ref="Y4:Y6"/>
    <mergeCell ref="Z4:Z6"/>
    <mergeCell ref="AA4:AA6"/>
    <mergeCell ref="AB4:AB6"/>
    <mergeCell ref="AC4:AC6"/>
    <mergeCell ref="AD4:AD6"/>
    <mergeCell ref="AE4:AE6"/>
    <mergeCell ref="AF4:AF6"/>
    <mergeCell ref="AG4:AG6"/>
    <mergeCell ref="AH4:AH6"/>
    <mergeCell ref="AI4:AI6"/>
    <mergeCell ref="AJ4:AJ6"/>
    <mergeCell ref="AK4:AK6"/>
    <mergeCell ref="AL4:AL6"/>
    <mergeCell ref="AM4:AM6"/>
    <mergeCell ref="B3:B6"/>
    <mergeCell ref="C3:C6"/>
    <mergeCell ref="D3:D6"/>
    <mergeCell ref="A8:A79"/>
    <mergeCell ref="B8:B11"/>
    <mergeCell ref="C8:C9"/>
    <mergeCell ref="C10:C11"/>
    <mergeCell ref="B12:B15"/>
    <mergeCell ref="C12:C13"/>
    <mergeCell ref="C14:C15"/>
    <mergeCell ref="B16:B19"/>
    <mergeCell ref="C16:C17"/>
    <mergeCell ref="C18:C19"/>
    <mergeCell ref="B20:B23"/>
    <mergeCell ref="C20:C21"/>
    <mergeCell ref="C22:C23"/>
    <mergeCell ref="A3:A6"/>
    <mergeCell ref="B40:B43"/>
    <mergeCell ref="C40:C41"/>
    <mergeCell ref="C42:C43"/>
    <mergeCell ref="B44:B47"/>
    <mergeCell ref="C44:C45"/>
    <mergeCell ref="C46:C47"/>
    <mergeCell ref="B32:B35"/>
    <mergeCell ref="C32:C33"/>
    <mergeCell ref="C34:C35"/>
    <mergeCell ref="B36:B39"/>
    <mergeCell ref="C36:C37"/>
    <mergeCell ref="C38:C39"/>
    <mergeCell ref="B24:B27"/>
    <mergeCell ref="C24:C25"/>
    <mergeCell ref="C26:C27"/>
    <mergeCell ref="B28:B31"/>
    <mergeCell ref="C28:C29"/>
    <mergeCell ref="C30:C31"/>
    <mergeCell ref="B64:B67"/>
    <mergeCell ref="C64:C65"/>
    <mergeCell ref="C66:C67"/>
    <mergeCell ref="B68:B71"/>
    <mergeCell ref="C68:C69"/>
    <mergeCell ref="C70:C71"/>
    <mergeCell ref="B56:B59"/>
    <mergeCell ref="C56:C57"/>
    <mergeCell ref="C58:C59"/>
    <mergeCell ref="B60:B63"/>
    <mergeCell ref="C60:C61"/>
    <mergeCell ref="C62:C63"/>
    <mergeCell ref="B48:B51"/>
    <mergeCell ref="C48:C49"/>
    <mergeCell ref="C50:C51"/>
    <mergeCell ref="B52:B55"/>
    <mergeCell ref="C52:C53"/>
    <mergeCell ref="C54:C55"/>
    <mergeCell ref="B84:B87"/>
    <mergeCell ref="C84:C85"/>
    <mergeCell ref="C86:C87"/>
    <mergeCell ref="B88:B91"/>
    <mergeCell ref="C88:C89"/>
    <mergeCell ref="C90:C91"/>
    <mergeCell ref="B92:B95"/>
    <mergeCell ref="C92:C93"/>
    <mergeCell ref="C94:C95"/>
    <mergeCell ref="B96:B99"/>
    <mergeCell ref="C96:C97"/>
    <mergeCell ref="C98:C99"/>
    <mergeCell ref="B72:B75"/>
    <mergeCell ref="C72:C73"/>
    <mergeCell ref="C74:C75"/>
    <mergeCell ref="B76:B79"/>
    <mergeCell ref="C76:C77"/>
    <mergeCell ref="C78:C79"/>
    <mergeCell ref="B116:B119"/>
    <mergeCell ref="C116:C117"/>
    <mergeCell ref="C118:C119"/>
    <mergeCell ref="B120:B123"/>
    <mergeCell ref="C120:C121"/>
    <mergeCell ref="C122:C123"/>
    <mergeCell ref="B108:B111"/>
    <mergeCell ref="C108:C109"/>
    <mergeCell ref="C110:C111"/>
    <mergeCell ref="B112:B115"/>
    <mergeCell ref="C112:C113"/>
    <mergeCell ref="C114:C115"/>
    <mergeCell ref="B100:B103"/>
    <mergeCell ref="C100:C101"/>
    <mergeCell ref="C102:C103"/>
    <mergeCell ref="B104:B107"/>
    <mergeCell ref="C104:C105"/>
    <mergeCell ref="C106:C107"/>
    <mergeCell ref="B140:B143"/>
    <mergeCell ref="C140:C141"/>
    <mergeCell ref="C142:C143"/>
    <mergeCell ref="B144:B147"/>
    <mergeCell ref="C144:C145"/>
    <mergeCell ref="C146:C147"/>
    <mergeCell ref="B132:B135"/>
    <mergeCell ref="C132:C133"/>
    <mergeCell ref="C134:C135"/>
    <mergeCell ref="B136:B139"/>
    <mergeCell ref="C136:C137"/>
    <mergeCell ref="C138:C139"/>
    <mergeCell ref="B124:B127"/>
    <mergeCell ref="C124:C125"/>
    <mergeCell ref="C126:C127"/>
    <mergeCell ref="B128:B131"/>
    <mergeCell ref="C128:C129"/>
    <mergeCell ref="C130:C131"/>
    <mergeCell ref="B176:B179"/>
    <mergeCell ref="C176:C177"/>
    <mergeCell ref="C178:C179"/>
    <mergeCell ref="B180:B183"/>
    <mergeCell ref="C180:C181"/>
    <mergeCell ref="C182:C183"/>
    <mergeCell ref="B168:B171"/>
    <mergeCell ref="C168:C169"/>
    <mergeCell ref="C170:C171"/>
    <mergeCell ref="B172:B175"/>
    <mergeCell ref="C172:C173"/>
    <mergeCell ref="C174:C175"/>
    <mergeCell ref="B148:B151"/>
    <mergeCell ref="C148:C149"/>
    <mergeCell ref="C150:C151"/>
    <mergeCell ref="A152:A223"/>
    <mergeCell ref="B152:B155"/>
    <mergeCell ref="C152:C153"/>
    <mergeCell ref="C154:C155"/>
    <mergeCell ref="B156:B159"/>
    <mergeCell ref="C156:C157"/>
    <mergeCell ref="C158:C159"/>
    <mergeCell ref="B160:B163"/>
    <mergeCell ref="C160:C161"/>
    <mergeCell ref="C162:C163"/>
    <mergeCell ref="B164:B167"/>
    <mergeCell ref="C164:C165"/>
    <mergeCell ref="C166:C167"/>
    <mergeCell ref="A80:A151"/>
    <mergeCell ref="B80:B83"/>
    <mergeCell ref="C80:C81"/>
    <mergeCell ref="C82:C83"/>
    <mergeCell ref="B200:B203"/>
    <mergeCell ref="C200:C201"/>
    <mergeCell ref="C202:C203"/>
    <mergeCell ref="B204:B207"/>
    <mergeCell ref="C204:C205"/>
    <mergeCell ref="C206:C207"/>
    <mergeCell ref="B192:B195"/>
    <mergeCell ref="C192:C193"/>
    <mergeCell ref="C194:C195"/>
    <mergeCell ref="B196:B199"/>
    <mergeCell ref="C196:C197"/>
    <mergeCell ref="C198:C199"/>
    <mergeCell ref="B184:B187"/>
    <mergeCell ref="C184:C185"/>
    <mergeCell ref="C186:C187"/>
    <mergeCell ref="B188:B191"/>
    <mergeCell ref="C188:C189"/>
    <mergeCell ref="C190:C191"/>
    <mergeCell ref="B236:B239"/>
    <mergeCell ref="C236:C237"/>
    <mergeCell ref="C238:C239"/>
    <mergeCell ref="B240:B243"/>
    <mergeCell ref="C240:C241"/>
    <mergeCell ref="C242:C243"/>
    <mergeCell ref="B216:B219"/>
    <mergeCell ref="C216:C217"/>
    <mergeCell ref="C218:C219"/>
    <mergeCell ref="B220:B223"/>
    <mergeCell ref="C220:C221"/>
    <mergeCell ref="C222:C223"/>
    <mergeCell ref="B208:B211"/>
    <mergeCell ref="C208:C209"/>
    <mergeCell ref="C210:C211"/>
    <mergeCell ref="B212:B215"/>
    <mergeCell ref="C212:C213"/>
    <mergeCell ref="C214:C215"/>
    <mergeCell ref="B260:B263"/>
    <mergeCell ref="C260:C261"/>
    <mergeCell ref="C262:C263"/>
    <mergeCell ref="B264:B267"/>
    <mergeCell ref="C264:C265"/>
    <mergeCell ref="C266:C267"/>
    <mergeCell ref="B252:B255"/>
    <mergeCell ref="C252:C253"/>
    <mergeCell ref="C254:C255"/>
    <mergeCell ref="B256:B259"/>
    <mergeCell ref="C256:C257"/>
    <mergeCell ref="C258:C259"/>
    <mergeCell ref="B244:B247"/>
    <mergeCell ref="C244:C245"/>
    <mergeCell ref="C246:C247"/>
    <mergeCell ref="B248:B251"/>
    <mergeCell ref="C248:C249"/>
    <mergeCell ref="C250:C251"/>
    <mergeCell ref="B284:B287"/>
    <mergeCell ref="C284:C285"/>
    <mergeCell ref="C286:C287"/>
    <mergeCell ref="B288:B291"/>
    <mergeCell ref="C288:C289"/>
    <mergeCell ref="C290:C291"/>
    <mergeCell ref="B276:B279"/>
    <mergeCell ref="C276:C277"/>
    <mergeCell ref="C278:C279"/>
    <mergeCell ref="B280:B283"/>
    <mergeCell ref="C280:C281"/>
    <mergeCell ref="C282:C283"/>
    <mergeCell ref="B268:B271"/>
    <mergeCell ref="C268:C269"/>
    <mergeCell ref="C270:C271"/>
    <mergeCell ref="B272:B275"/>
    <mergeCell ref="C272:C273"/>
    <mergeCell ref="C274:C275"/>
    <mergeCell ref="B312:B315"/>
    <mergeCell ref="C312:C313"/>
    <mergeCell ref="C314:C315"/>
    <mergeCell ref="B316:B319"/>
    <mergeCell ref="C316:C317"/>
    <mergeCell ref="C318:C319"/>
    <mergeCell ref="B292:B295"/>
    <mergeCell ref="C292:C293"/>
    <mergeCell ref="C294:C295"/>
    <mergeCell ref="A296:A367"/>
    <mergeCell ref="B296:B299"/>
    <mergeCell ref="C296:C297"/>
    <mergeCell ref="C298:C299"/>
    <mergeCell ref="B300:B303"/>
    <mergeCell ref="C300:C301"/>
    <mergeCell ref="C302:C303"/>
    <mergeCell ref="B304:B307"/>
    <mergeCell ref="C304:C305"/>
    <mergeCell ref="C306:C307"/>
    <mergeCell ref="B308:B311"/>
    <mergeCell ref="C308:C309"/>
    <mergeCell ref="C310:C311"/>
    <mergeCell ref="A224:A295"/>
    <mergeCell ref="B224:B227"/>
    <mergeCell ref="C224:C225"/>
    <mergeCell ref="C226:C227"/>
    <mergeCell ref="B228:B231"/>
    <mergeCell ref="C228:C229"/>
    <mergeCell ref="C230:C231"/>
    <mergeCell ref="B232:B235"/>
    <mergeCell ref="C232:C233"/>
    <mergeCell ref="C234:C235"/>
    <mergeCell ref="B336:B339"/>
    <mergeCell ref="C336:C337"/>
    <mergeCell ref="C338:C339"/>
    <mergeCell ref="B340:B343"/>
    <mergeCell ref="C340:C341"/>
    <mergeCell ref="C342:C343"/>
    <mergeCell ref="B328:B331"/>
    <mergeCell ref="C328:C329"/>
    <mergeCell ref="C330:C331"/>
    <mergeCell ref="B332:B335"/>
    <mergeCell ref="C332:C333"/>
    <mergeCell ref="C334:C335"/>
    <mergeCell ref="B320:B323"/>
    <mergeCell ref="C320:C321"/>
    <mergeCell ref="C322:C323"/>
    <mergeCell ref="B324:B327"/>
    <mergeCell ref="C324:C325"/>
    <mergeCell ref="C326:C327"/>
    <mergeCell ref="B360:B363"/>
    <mergeCell ref="C360:C361"/>
    <mergeCell ref="C362:C363"/>
    <mergeCell ref="B364:B367"/>
    <mergeCell ref="C364:C365"/>
    <mergeCell ref="C366:C367"/>
    <mergeCell ref="B352:B355"/>
    <mergeCell ref="C352:C353"/>
    <mergeCell ref="C354:C355"/>
    <mergeCell ref="B356:B359"/>
    <mergeCell ref="C356:C357"/>
    <mergeCell ref="C358:C359"/>
    <mergeCell ref="B344:B347"/>
    <mergeCell ref="C344:C345"/>
    <mergeCell ref="C346:C347"/>
    <mergeCell ref="B348:B351"/>
    <mergeCell ref="C348:C349"/>
    <mergeCell ref="C350:C351"/>
    <mergeCell ref="B396:B399"/>
    <mergeCell ref="C396:C397"/>
    <mergeCell ref="C398:C399"/>
    <mergeCell ref="B400:B403"/>
    <mergeCell ref="C400:C401"/>
    <mergeCell ref="C402:C403"/>
    <mergeCell ref="B388:B391"/>
    <mergeCell ref="C388:C389"/>
    <mergeCell ref="C390:C391"/>
    <mergeCell ref="B392:B395"/>
    <mergeCell ref="C392:C393"/>
    <mergeCell ref="C394:C395"/>
    <mergeCell ref="A368:A439"/>
    <mergeCell ref="B368:B371"/>
    <mergeCell ref="C368:C369"/>
    <mergeCell ref="C370:C371"/>
    <mergeCell ref="B372:B375"/>
    <mergeCell ref="C372:C373"/>
    <mergeCell ref="C374:C375"/>
    <mergeCell ref="B376:B379"/>
    <mergeCell ref="C376:C377"/>
    <mergeCell ref="C378:C379"/>
    <mergeCell ref="B380:B383"/>
    <mergeCell ref="C380:C381"/>
    <mergeCell ref="C382:C383"/>
    <mergeCell ref="B384:B387"/>
    <mergeCell ref="C384:C385"/>
    <mergeCell ref="C386:C387"/>
    <mergeCell ref="B420:B423"/>
    <mergeCell ref="C420:C421"/>
    <mergeCell ref="C422:C423"/>
    <mergeCell ref="B424:B427"/>
    <mergeCell ref="C424:C425"/>
    <mergeCell ref="C426:C427"/>
    <mergeCell ref="B412:B415"/>
    <mergeCell ref="C412:C413"/>
    <mergeCell ref="C414:C415"/>
    <mergeCell ref="B416:B419"/>
    <mergeCell ref="C416:C417"/>
    <mergeCell ref="C418:C419"/>
    <mergeCell ref="B404:B407"/>
    <mergeCell ref="C404:C405"/>
    <mergeCell ref="C406:C407"/>
    <mergeCell ref="B408:B411"/>
    <mergeCell ref="C408:C409"/>
    <mergeCell ref="C410:C411"/>
    <mergeCell ref="B436:B439"/>
    <mergeCell ref="C436:C437"/>
    <mergeCell ref="C438:C439"/>
    <mergeCell ref="A440:A511"/>
    <mergeCell ref="B440:B443"/>
    <mergeCell ref="C440:C441"/>
    <mergeCell ref="C442:C443"/>
    <mergeCell ref="B444:B447"/>
    <mergeCell ref="C444:C445"/>
    <mergeCell ref="C446:C447"/>
    <mergeCell ref="B448:B451"/>
    <mergeCell ref="C448:C449"/>
    <mergeCell ref="C450:C451"/>
    <mergeCell ref="B452:B455"/>
    <mergeCell ref="C452:C453"/>
    <mergeCell ref="C454:C455"/>
    <mergeCell ref="B428:B431"/>
    <mergeCell ref="C428:C429"/>
    <mergeCell ref="C430:C431"/>
    <mergeCell ref="B432:B435"/>
    <mergeCell ref="C432:C433"/>
    <mergeCell ref="C434:C435"/>
    <mergeCell ref="B472:B475"/>
    <mergeCell ref="C472:C473"/>
    <mergeCell ref="C474:C475"/>
    <mergeCell ref="B476:B479"/>
    <mergeCell ref="C476:C477"/>
    <mergeCell ref="C478:C479"/>
    <mergeCell ref="B464:B467"/>
    <mergeCell ref="C464:C465"/>
    <mergeCell ref="C466:C467"/>
    <mergeCell ref="B468:B471"/>
    <mergeCell ref="C468:C469"/>
    <mergeCell ref="C470:C471"/>
    <mergeCell ref="B456:B459"/>
    <mergeCell ref="C456:C457"/>
    <mergeCell ref="C458:C459"/>
    <mergeCell ref="B460:B463"/>
    <mergeCell ref="C460:C461"/>
    <mergeCell ref="C462:C463"/>
    <mergeCell ref="B496:B499"/>
    <mergeCell ref="C496:C497"/>
    <mergeCell ref="C498:C499"/>
    <mergeCell ref="B500:B503"/>
    <mergeCell ref="C500:C501"/>
    <mergeCell ref="C502:C503"/>
    <mergeCell ref="B488:B491"/>
    <mergeCell ref="C488:C489"/>
    <mergeCell ref="C490:C491"/>
    <mergeCell ref="B492:B495"/>
    <mergeCell ref="C492:C493"/>
    <mergeCell ref="C494:C495"/>
    <mergeCell ref="B480:B483"/>
    <mergeCell ref="C480:C481"/>
    <mergeCell ref="C482:C483"/>
    <mergeCell ref="B484:B487"/>
    <mergeCell ref="C484:C485"/>
    <mergeCell ref="C486:C487"/>
    <mergeCell ref="A512:A583"/>
    <mergeCell ref="B512:B515"/>
    <mergeCell ref="C512:C513"/>
    <mergeCell ref="C514:C515"/>
    <mergeCell ref="B516:B519"/>
    <mergeCell ref="C516:C517"/>
    <mergeCell ref="C518:C519"/>
    <mergeCell ref="B520:B523"/>
    <mergeCell ref="C520:C521"/>
    <mergeCell ref="C522:C523"/>
    <mergeCell ref="B524:B527"/>
    <mergeCell ref="C524:C525"/>
    <mergeCell ref="C526:C527"/>
    <mergeCell ref="B528:B531"/>
    <mergeCell ref="C528:C529"/>
    <mergeCell ref="C530:C531"/>
    <mergeCell ref="B504:B507"/>
    <mergeCell ref="C504:C505"/>
    <mergeCell ref="C506:C507"/>
    <mergeCell ref="B508:B511"/>
    <mergeCell ref="C508:C509"/>
    <mergeCell ref="C510:C511"/>
    <mergeCell ref="B548:B551"/>
    <mergeCell ref="C548:C549"/>
    <mergeCell ref="C550:C551"/>
    <mergeCell ref="B552:B555"/>
    <mergeCell ref="C552:C553"/>
    <mergeCell ref="C554:C555"/>
    <mergeCell ref="B540:B543"/>
    <mergeCell ref="C540:C541"/>
    <mergeCell ref="C542:C543"/>
    <mergeCell ref="B544:B547"/>
    <mergeCell ref="C544:C545"/>
    <mergeCell ref="C546:C547"/>
    <mergeCell ref="B532:B535"/>
    <mergeCell ref="C532:C533"/>
    <mergeCell ref="C534:C535"/>
    <mergeCell ref="B536:B539"/>
    <mergeCell ref="C536:C537"/>
    <mergeCell ref="C538:C539"/>
    <mergeCell ref="B580:B583"/>
    <mergeCell ref="C580:C581"/>
    <mergeCell ref="C582:C583"/>
    <mergeCell ref="B572:B575"/>
    <mergeCell ref="C572:C573"/>
    <mergeCell ref="C574:C575"/>
    <mergeCell ref="B576:B579"/>
    <mergeCell ref="C576:C577"/>
    <mergeCell ref="C578:C579"/>
    <mergeCell ref="B564:B567"/>
    <mergeCell ref="C564:C565"/>
    <mergeCell ref="C566:C567"/>
    <mergeCell ref="B568:B571"/>
    <mergeCell ref="C568:C569"/>
    <mergeCell ref="C570:C571"/>
    <mergeCell ref="B556:B559"/>
    <mergeCell ref="C556:C557"/>
    <mergeCell ref="C558:C559"/>
    <mergeCell ref="B560:B563"/>
    <mergeCell ref="C560:C561"/>
    <mergeCell ref="C562:C563"/>
    <mergeCell ref="U4:U6"/>
    <mergeCell ref="V4:V6"/>
    <mergeCell ref="F4:F6"/>
    <mergeCell ref="E8:E11"/>
    <mergeCell ref="F8:F11"/>
    <mergeCell ref="G8:G11"/>
    <mergeCell ref="H8:H11"/>
    <mergeCell ref="I8:I11"/>
    <mergeCell ref="J8:J11"/>
    <mergeCell ref="K8:K11"/>
    <mergeCell ref="L8:L11"/>
    <mergeCell ref="M8:M11"/>
    <mergeCell ref="N8:N11"/>
    <mergeCell ref="O8:O11"/>
    <mergeCell ref="P8:P11"/>
    <mergeCell ref="Q8:Q11"/>
    <mergeCell ref="E3:V3"/>
    <mergeCell ref="E4:E6"/>
    <mergeCell ref="G4:G6"/>
    <mergeCell ref="H4:H6"/>
    <mergeCell ref="I4:I6"/>
    <mergeCell ref="J4:J6"/>
    <mergeCell ref="K4:K6"/>
    <mergeCell ref="L4:L6"/>
    <mergeCell ref="M4:M6"/>
    <mergeCell ref="N4:N6"/>
    <mergeCell ref="O4:O6"/>
    <mergeCell ref="P4:P6"/>
    <mergeCell ref="Q4:Q6"/>
    <mergeCell ref="R4:R6"/>
    <mergeCell ref="S4:S6"/>
    <mergeCell ref="T4:T6"/>
    <mergeCell ref="T12:T15"/>
    <mergeCell ref="U12:U15"/>
    <mergeCell ref="R8:R11"/>
    <mergeCell ref="S8:S11"/>
    <mergeCell ref="T8:T11"/>
    <mergeCell ref="U8:U11"/>
    <mergeCell ref="E12:E15"/>
    <mergeCell ref="F12:F15"/>
    <mergeCell ref="G12:G15"/>
    <mergeCell ref="H12:H15"/>
    <mergeCell ref="I12:I15"/>
    <mergeCell ref="J12:J15"/>
    <mergeCell ref="K12:K15"/>
    <mergeCell ref="L12:L15"/>
    <mergeCell ref="M12:M15"/>
    <mergeCell ref="N12:N15"/>
    <mergeCell ref="O12:O15"/>
    <mergeCell ref="P12:P15"/>
    <mergeCell ref="O16:O19"/>
    <mergeCell ref="P16:P19"/>
    <mergeCell ref="Q16:Q19"/>
    <mergeCell ref="R16:R19"/>
    <mergeCell ref="S16:S19"/>
    <mergeCell ref="J16:J19"/>
    <mergeCell ref="K16:K19"/>
    <mergeCell ref="L16:L19"/>
    <mergeCell ref="M16:M19"/>
    <mergeCell ref="N16:N19"/>
    <mergeCell ref="E16:E19"/>
    <mergeCell ref="F16:F19"/>
    <mergeCell ref="G16:G19"/>
    <mergeCell ref="H16:H19"/>
    <mergeCell ref="I16:I19"/>
    <mergeCell ref="Q12:Q15"/>
    <mergeCell ref="R12:R15"/>
    <mergeCell ref="S12:S15"/>
    <mergeCell ref="S20:S23"/>
    <mergeCell ref="T20:T23"/>
    <mergeCell ref="U20:U23"/>
    <mergeCell ref="E24:E27"/>
    <mergeCell ref="F24:F27"/>
    <mergeCell ref="G24:G27"/>
    <mergeCell ref="H24:H27"/>
    <mergeCell ref="I24:I27"/>
    <mergeCell ref="J24:J27"/>
    <mergeCell ref="K24:K27"/>
    <mergeCell ref="L24:L27"/>
    <mergeCell ref="M24:M27"/>
    <mergeCell ref="N24:N27"/>
    <mergeCell ref="O24:O27"/>
    <mergeCell ref="P24:P27"/>
    <mergeCell ref="Q24:Q27"/>
    <mergeCell ref="T16:T19"/>
    <mergeCell ref="U16:U19"/>
    <mergeCell ref="E20:E23"/>
    <mergeCell ref="F20:F23"/>
    <mergeCell ref="G20:G23"/>
    <mergeCell ref="H20:H23"/>
    <mergeCell ref="I20:I23"/>
    <mergeCell ref="J20:J23"/>
    <mergeCell ref="K20:K23"/>
    <mergeCell ref="L20:L23"/>
    <mergeCell ref="M20:M23"/>
    <mergeCell ref="N20:N23"/>
    <mergeCell ref="O20:O23"/>
    <mergeCell ref="P20:P23"/>
    <mergeCell ref="Q20:Q23"/>
    <mergeCell ref="R20:R23"/>
    <mergeCell ref="M32:M35"/>
    <mergeCell ref="N32:N35"/>
    <mergeCell ref="E32:E35"/>
    <mergeCell ref="F32:F35"/>
    <mergeCell ref="G32:G35"/>
    <mergeCell ref="H32:H35"/>
    <mergeCell ref="I32:I35"/>
    <mergeCell ref="Q28:Q31"/>
    <mergeCell ref="R28:R31"/>
    <mergeCell ref="S28:S31"/>
    <mergeCell ref="T28:T31"/>
    <mergeCell ref="U28:U31"/>
    <mergeCell ref="R24:R27"/>
    <mergeCell ref="S24:S27"/>
    <mergeCell ref="T24:T27"/>
    <mergeCell ref="U24:U27"/>
    <mergeCell ref="E28:E31"/>
    <mergeCell ref="F28:F31"/>
    <mergeCell ref="G28:G31"/>
    <mergeCell ref="H28:H31"/>
    <mergeCell ref="I28:I31"/>
    <mergeCell ref="J28:J31"/>
    <mergeCell ref="K28:K31"/>
    <mergeCell ref="L28:L31"/>
    <mergeCell ref="M28:M31"/>
    <mergeCell ref="N28:N31"/>
    <mergeCell ref="O28:O31"/>
    <mergeCell ref="P28:P31"/>
    <mergeCell ref="J40:J43"/>
    <mergeCell ref="K40:K43"/>
    <mergeCell ref="L40:L43"/>
    <mergeCell ref="M40:M43"/>
    <mergeCell ref="N40:N43"/>
    <mergeCell ref="O40:O43"/>
    <mergeCell ref="P40:P43"/>
    <mergeCell ref="Q40:Q43"/>
    <mergeCell ref="T32:T35"/>
    <mergeCell ref="U32:U35"/>
    <mergeCell ref="E36:E39"/>
    <mergeCell ref="F36:F39"/>
    <mergeCell ref="G36:G39"/>
    <mergeCell ref="H36:H39"/>
    <mergeCell ref="I36:I39"/>
    <mergeCell ref="J36:J39"/>
    <mergeCell ref="K36:K39"/>
    <mergeCell ref="L36:L39"/>
    <mergeCell ref="M36:M39"/>
    <mergeCell ref="N36:N39"/>
    <mergeCell ref="O36:O39"/>
    <mergeCell ref="P36:P39"/>
    <mergeCell ref="Q36:Q39"/>
    <mergeCell ref="R36:R39"/>
    <mergeCell ref="O32:O35"/>
    <mergeCell ref="P32:P35"/>
    <mergeCell ref="Q32:Q35"/>
    <mergeCell ref="R32:R35"/>
    <mergeCell ref="S32:S35"/>
    <mergeCell ref="J32:J35"/>
    <mergeCell ref="K32:K35"/>
    <mergeCell ref="L32:L35"/>
    <mergeCell ref="N48:N51"/>
    <mergeCell ref="E48:E51"/>
    <mergeCell ref="F48:F51"/>
    <mergeCell ref="G48:G51"/>
    <mergeCell ref="H48:H51"/>
    <mergeCell ref="I48:I51"/>
    <mergeCell ref="Q44:Q47"/>
    <mergeCell ref="R44:R47"/>
    <mergeCell ref="S44:S47"/>
    <mergeCell ref="T44:T47"/>
    <mergeCell ref="U44:U47"/>
    <mergeCell ref="R40:R43"/>
    <mergeCell ref="S40:S43"/>
    <mergeCell ref="T40:T43"/>
    <mergeCell ref="U40:U43"/>
    <mergeCell ref="E44:E47"/>
    <mergeCell ref="F44:F47"/>
    <mergeCell ref="G44:G47"/>
    <mergeCell ref="H44:H47"/>
    <mergeCell ref="I44:I47"/>
    <mergeCell ref="J44:J47"/>
    <mergeCell ref="K44:K47"/>
    <mergeCell ref="L44:L47"/>
    <mergeCell ref="M44:M47"/>
    <mergeCell ref="N44:N47"/>
    <mergeCell ref="O44:O47"/>
    <mergeCell ref="P44:P47"/>
    <mergeCell ref="E40:E43"/>
    <mergeCell ref="F40:F43"/>
    <mergeCell ref="G40:G43"/>
    <mergeCell ref="H40:H43"/>
    <mergeCell ref="I40:I43"/>
    <mergeCell ref="K56:K59"/>
    <mergeCell ref="L56:L59"/>
    <mergeCell ref="M56:M59"/>
    <mergeCell ref="N56:N59"/>
    <mergeCell ref="O56:O59"/>
    <mergeCell ref="P56:P59"/>
    <mergeCell ref="Q56:Q59"/>
    <mergeCell ref="T48:T51"/>
    <mergeCell ref="U48:U51"/>
    <mergeCell ref="E52:E55"/>
    <mergeCell ref="F52:F55"/>
    <mergeCell ref="G52:G55"/>
    <mergeCell ref="H52:H55"/>
    <mergeCell ref="I52:I55"/>
    <mergeCell ref="J52:J55"/>
    <mergeCell ref="K52:K55"/>
    <mergeCell ref="L52:L55"/>
    <mergeCell ref="M52:M55"/>
    <mergeCell ref="N52:N55"/>
    <mergeCell ref="O52:O55"/>
    <mergeCell ref="P52:P55"/>
    <mergeCell ref="Q52:Q55"/>
    <mergeCell ref="R52:R55"/>
    <mergeCell ref="O48:O51"/>
    <mergeCell ref="P48:P51"/>
    <mergeCell ref="Q48:Q51"/>
    <mergeCell ref="R48:R51"/>
    <mergeCell ref="S48:S51"/>
    <mergeCell ref="J48:J51"/>
    <mergeCell ref="K48:K51"/>
    <mergeCell ref="L48:L51"/>
    <mergeCell ref="M48:M51"/>
    <mergeCell ref="E64:E67"/>
    <mergeCell ref="F64:F67"/>
    <mergeCell ref="G64:G67"/>
    <mergeCell ref="H64:H67"/>
    <mergeCell ref="I64:I67"/>
    <mergeCell ref="Q60:Q63"/>
    <mergeCell ref="R60:R63"/>
    <mergeCell ref="S60:S63"/>
    <mergeCell ref="T60:T63"/>
    <mergeCell ref="U60:U63"/>
    <mergeCell ref="R56:R59"/>
    <mergeCell ref="S56:S59"/>
    <mergeCell ref="T56:T59"/>
    <mergeCell ref="U56:U59"/>
    <mergeCell ref="E60:E63"/>
    <mergeCell ref="F60:F63"/>
    <mergeCell ref="G60:G63"/>
    <mergeCell ref="H60:H63"/>
    <mergeCell ref="I60:I63"/>
    <mergeCell ref="J60:J63"/>
    <mergeCell ref="K60:K63"/>
    <mergeCell ref="L60:L63"/>
    <mergeCell ref="M60:M63"/>
    <mergeCell ref="N60:N63"/>
    <mergeCell ref="O60:O63"/>
    <mergeCell ref="P60:P63"/>
    <mergeCell ref="E56:E59"/>
    <mergeCell ref="F56:F59"/>
    <mergeCell ref="G56:G59"/>
    <mergeCell ref="H56:H59"/>
    <mergeCell ref="I56:I59"/>
    <mergeCell ref="J56:J59"/>
    <mergeCell ref="L68:L71"/>
    <mergeCell ref="M68:M71"/>
    <mergeCell ref="N68:N71"/>
    <mergeCell ref="O68:O71"/>
    <mergeCell ref="P68:P71"/>
    <mergeCell ref="Q68:Q71"/>
    <mergeCell ref="R68:R71"/>
    <mergeCell ref="O64:O67"/>
    <mergeCell ref="P64:P67"/>
    <mergeCell ref="Q64:Q67"/>
    <mergeCell ref="R64:R67"/>
    <mergeCell ref="S64:S67"/>
    <mergeCell ref="J64:J67"/>
    <mergeCell ref="K64:K67"/>
    <mergeCell ref="L64:L67"/>
    <mergeCell ref="M64:M67"/>
    <mergeCell ref="N64:N67"/>
    <mergeCell ref="H76:H79"/>
    <mergeCell ref="I76:I79"/>
    <mergeCell ref="J76:J79"/>
    <mergeCell ref="K76:K79"/>
    <mergeCell ref="L76:L79"/>
    <mergeCell ref="M76:M79"/>
    <mergeCell ref="N76:N79"/>
    <mergeCell ref="O76:O79"/>
    <mergeCell ref="P76:P79"/>
    <mergeCell ref="S68:S71"/>
    <mergeCell ref="T68:T71"/>
    <mergeCell ref="U68:U71"/>
    <mergeCell ref="E72:E75"/>
    <mergeCell ref="F72:F75"/>
    <mergeCell ref="G72:G75"/>
    <mergeCell ref="H72:H75"/>
    <mergeCell ref="I72:I75"/>
    <mergeCell ref="J72:J75"/>
    <mergeCell ref="K72:K75"/>
    <mergeCell ref="L72:L75"/>
    <mergeCell ref="M72:M75"/>
    <mergeCell ref="N72:N75"/>
    <mergeCell ref="O72:O75"/>
    <mergeCell ref="P72:P75"/>
    <mergeCell ref="Q72:Q75"/>
    <mergeCell ref="E68:E71"/>
    <mergeCell ref="F68:F71"/>
    <mergeCell ref="G68:G71"/>
    <mergeCell ref="H68:H71"/>
    <mergeCell ref="I68:I71"/>
    <mergeCell ref="J68:J71"/>
    <mergeCell ref="K68:K71"/>
    <mergeCell ref="V48:V51"/>
    <mergeCell ref="V52:V55"/>
    <mergeCell ref="V56:V59"/>
    <mergeCell ref="V60:V63"/>
    <mergeCell ref="V64:V67"/>
    <mergeCell ref="V28:V31"/>
    <mergeCell ref="V32:V35"/>
    <mergeCell ref="V36:V39"/>
    <mergeCell ref="V40:V43"/>
    <mergeCell ref="V44:V47"/>
    <mergeCell ref="V8:V11"/>
    <mergeCell ref="V12:V15"/>
    <mergeCell ref="V16:V19"/>
    <mergeCell ref="V20:V23"/>
    <mergeCell ref="V24:V27"/>
    <mergeCell ref="Q76:Q79"/>
    <mergeCell ref="R76:R79"/>
    <mergeCell ref="S76:S79"/>
    <mergeCell ref="T76:T79"/>
    <mergeCell ref="U76:U79"/>
    <mergeCell ref="R72:R75"/>
    <mergeCell ref="S72:S75"/>
    <mergeCell ref="T72:T75"/>
    <mergeCell ref="U72:U75"/>
    <mergeCell ref="T64:T67"/>
    <mergeCell ref="U64:U67"/>
    <mergeCell ref="S52:S55"/>
    <mergeCell ref="T52:T55"/>
    <mergeCell ref="U52:U55"/>
    <mergeCell ref="S36:S39"/>
    <mergeCell ref="T36:T39"/>
    <mergeCell ref="U36:U39"/>
    <mergeCell ref="L84:L87"/>
    <mergeCell ref="M84:M87"/>
    <mergeCell ref="N84:N87"/>
    <mergeCell ref="E84:E87"/>
    <mergeCell ref="F84:F87"/>
    <mergeCell ref="G84:G87"/>
    <mergeCell ref="H84:H87"/>
    <mergeCell ref="I84:I87"/>
    <mergeCell ref="R80:R83"/>
    <mergeCell ref="S80:S83"/>
    <mergeCell ref="T80:T83"/>
    <mergeCell ref="U80:U83"/>
    <mergeCell ref="V80:V83"/>
    <mergeCell ref="V68:V71"/>
    <mergeCell ref="V72:V75"/>
    <mergeCell ref="V76:V79"/>
    <mergeCell ref="E80:E83"/>
    <mergeCell ref="F80:F83"/>
    <mergeCell ref="G80:G83"/>
    <mergeCell ref="H80:H83"/>
    <mergeCell ref="I80:I83"/>
    <mergeCell ref="J80:J83"/>
    <mergeCell ref="K80:K83"/>
    <mergeCell ref="L80:L83"/>
    <mergeCell ref="M80:M83"/>
    <mergeCell ref="N80:N83"/>
    <mergeCell ref="O80:O83"/>
    <mergeCell ref="P80:P83"/>
    <mergeCell ref="Q80:Q83"/>
    <mergeCell ref="E76:E79"/>
    <mergeCell ref="F76:F79"/>
    <mergeCell ref="G76:G79"/>
    <mergeCell ref="F92:F95"/>
    <mergeCell ref="G92:G95"/>
    <mergeCell ref="H92:H95"/>
    <mergeCell ref="I92:I95"/>
    <mergeCell ref="R88:R91"/>
    <mergeCell ref="S88:S91"/>
    <mergeCell ref="T88:T91"/>
    <mergeCell ref="U88:U91"/>
    <mergeCell ref="V88:V91"/>
    <mergeCell ref="T84:T87"/>
    <mergeCell ref="U84:U87"/>
    <mergeCell ref="V84:V87"/>
    <mergeCell ref="E88:E91"/>
    <mergeCell ref="F88:F91"/>
    <mergeCell ref="G88:G91"/>
    <mergeCell ref="H88:H91"/>
    <mergeCell ref="I88:I91"/>
    <mergeCell ref="J88:J91"/>
    <mergeCell ref="K88:K91"/>
    <mergeCell ref="L88:L91"/>
    <mergeCell ref="M88:M91"/>
    <mergeCell ref="N88:N91"/>
    <mergeCell ref="O88:O91"/>
    <mergeCell ref="P88:P91"/>
    <mergeCell ref="Q88:Q91"/>
    <mergeCell ref="O84:O87"/>
    <mergeCell ref="P84:P87"/>
    <mergeCell ref="Q84:Q87"/>
    <mergeCell ref="R84:R87"/>
    <mergeCell ref="S84:S87"/>
    <mergeCell ref="J84:J87"/>
    <mergeCell ref="K84:K87"/>
    <mergeCell ref="R96:R99"/>
    <mergeCell ref="S96:S99"/>
    <mergeCell ref="T96:T99"/>
    <mergeCell ref="U96:U99"/>
    <mergeCell ref="V96:V99"/>
    <mergeCell ref="T92:T95"/>
    <mergeCell ref="U92:U95"/>
    <mergeCell ref="V92:V95"/>
    <mergeCell ref="E96:E99"/>
    <mergeCell ref="F96:F99"/>
    <mergeCell ref="G96:G99"/>
    <mergeCell ref="H96:H99"/>
    <mergeCell ref="I96:I99"/>
    <mergeCell ref="J96:J99"/>
    <mergeCell ref="K96:K99"/>
    <mergeCell ref="L96:L99"/>
    <mergeCell ref="M96:M99"/>
    <mergeCell ref="N96:N99"/>
    <mergeCell ref="O96:O99"/>
    <mergeCell ref="P96:P99"/>
    <mergeCell ref="Q96:Q99"/>
    <mergeCell ref="O92:O95"/>
    <mergeCell ref="P92:P95"/>
    <mergeCell ref="Q92:Q95"/>
    <mergeCell ref="R92:R95"/>
    <mergeCell ref="S92:S95"/>
    <mergeCell ref="J92:J95"/>
    <mergeCell ref="K92:K95"/>
    <mergeCell ref="L92:L95"/>
    <mergeCell ref="M92:M95"/>
    <mergeCell ref="N92:N95"/>
    <mergeCell ref="E92:E95"/>
    <mergeCell ref="T100:T103"/>
    <mergeCell ref="U100:U103"/>
    <mergeCell ref="V100:V103"/>
    <mergeCell ref="E104:E107"/>
    <mergeCell ref="F104:F107"/>
    <mergeCell ref="G104:G107"/>
    <mergeCell ref="H104:H107"/>
    <mergeCell ref="I104:I107"/>
    <mergeCell ref="J104:J107"/>
    <mergeCell ref="K104:K107"/>
    <mergeCell ref="L104:L107"/>
    <mergeCell ref="M104:M107"/>
    <mergeCell ref="N104:N107"/>
    <mergeCell ref="O104:O107"/>
    <mergeCell ref="P104:P107"/>
    <mergeCell ref="Q104:Q107"/>
    <mergeCell ref="O100:O103"/>
    <mergeCell ref="P100:P103"/>
    <mergeCell ref="Q100:Q103"/>
    <mergeCell ref="R100:R103"/>
    <mergeCell ref="S100:S103"/>
    <mergeCell ref="J100:J103"/>
    <mergeCell ref="K100:K103"/>
    <mergeCell ref="L100:L103"/>
    <mergeCell ref="M100:M103"/>
    <mergeCell ref="N100:N103"/>
    <mergeCell ref="E100:E103"/>
    <mergeCell ref="F100:F103"/>
    <mergeCell ref="G100:G103"/>
    <mergeCell ref="H100:H103"/>
    <mergeCell ref="I100:I103"/>
    <mergeCell ref="R108:R111"/>
    <mergeCell ref="S108:S111"/>
    <mergeCell ref="J108:J111"/>
    <mergeCell ref="K108:K111"/>
    <mergeCell ref="L108:L111"/>
    <mergeCell ref="M108:M111"/>
    <mergeCell ref="N108:N111"/>
    <mergeCell ref="E108:E111"/>
    <mergeCell ref="F108:F111"/>
    <mergeCell ref="G108:G111"/>
    <mergeCell ref="H108:H111"/>
    <mergeCell ref="I108:I111"/>
    <mergeCell ref="R104:R107"/>
    <mergeCell ref="S104:S107"/>
    <mergeCell ref="T104:T107"/>
    <mergeCell ref="U104:U107"/>
    <mergeCell ref="V104:V107"/>
    <mergeCell ref="L116:L119"/>
    <mergeCell ref="M116:M119"/>
    <mergeCell ref="N116:N119"/>
    <mergeCell ref="E116:E119"/>
    <mergeCell ref="F116:F119"/>
    <mergeCell ref="G116:G119"/>
    <mergeCell ref="H116:H119"/>
    <mergeCell ref="I116:I119"/>
    <mergeCell ref="R112:R115"/>
    <mergeCell ref="S112:S115"/>
    <mergeCell ref="T112:T115"/>
    <mergeCell ref="U112:U115"/>
    <mergeCell ref="V112:V115"/>
    <mergeCell ref="T108:T111"/>
    <mergeCell ref="U108:U111"/>
    <mergeCell ref="V108:V111"/>
    <mergeCell ref="E112:E115"/>
    <mergeCell ref="F112:F115"/>
    <mergeCell ref="G112:G115"/>
    <mergeCell ref="H112:H115"/>
    <mergeCell ref="I112:I115"/>
    <mergeCell ref="J112:J115"/>
    <mergeCell ref="K112:K115"/>
    <mergeCell ref="L112:L115"/>
    <mergeCell ref="M112:M115"/>
    <mergeCell ref="N112:N115"/>
    <mergeCell ref="O112:O115"/>
    <mergeCell ref="P112:P115"/>
    <mergeCell ref="Q112:Q115"/>
    <mergeCell ref="O108:O111"/>
    <mergeCell ref="P108:P111"/>
    <mergeCell ref="Q108:Q111"/>
    <mergeCell ref="F124:F127"/>
    <mergeCell ref="G124:G127"/>
    <mergeCell ref="H124:H127"/>
    <mergeCell ref="I124:I127"/>
    <mergeCell ref="R120:R123"/>
    <mergeCell ref="S120:S123"/>
    <mergeCell ref="T120:T123"/>
    <mergeCell ref="U120:U123"/>
    <mergeCell ref="V120:V123"/>
    <mergeCell ref="T116:T119"/>
    <mergeCell ref="U116:U119"/>
    <mergeCell ref="V116:V119"/>
    <mergeCell ref="E120:E123"/>
    <mergeCell ref="F120:F123"/>
    <mergeCell ref="G120:G123"/>
    <mergeCell ref="H120:H123"/>
    <mergeCell ref="I120:I123"/>
    <mergeCell ref="J120:J123"/>
    <mergeCell ref="K120:K123"/>
    <mergeCell ref="L120:L123"/>
    <mergeCell ref="M120:M123"/>
    <mergeCell ref="N120:N123"/>
    <mergeCell ref="O120:O123"/>
    <mergeCell ref="P120:P123"/>
    <mergeCell ref="Q120:Q123"/>
    <mergeCell ref="O116:O119"/>
    <mergeCell ref="P116:P119"/>
    <mergeCell ref="Q116:Q119"/>
    <mergeCell ref="R116:R119"/>
    <mergeCell ref="S116:S119"/>
    <mergeCell ref="J116:J119"/>
    <mergeCell ref="K116:K119"/>
    <mergeCell ref="R128:R131"/>
    <mergeCell ref="S128:S131"/>
    <mergeCell ref="T128:T131"/>
    <mergeCell ref="U128:U131"/>
    <mergeCell ref="V128:V131"/>
    <mergeCell ref="T124:T127"/>
    <mergeCell ref="U124:U127"/>
    <mergeCell ref="V124:V127"/>
    <mergeCell ref="E128:E131"/>
    <mergeCell ref="F128:F131"/>
    <mergeCell ref="G128:G131"/>
    <mergeCell ref="H128:H131"/>
    <mergeCell ref="I128:I131"/>
    <mergeCell ref="J128:J131"/>
    <mergeCell ref="K128:K131"/>
    <mergeCell ref="L128:L131"/>
    <mergeCell ref="M128:M131"/>
    <mergeCell ref="N128:N131"/>
    <mergeCell ref="O128:O131"/>
    <mergeCell ref="P128:P131"/>
    <mergeCell ref="Q128:Q131"/>
    <mergeCell ref="O124:O127"/>
    <mergeCell ref="P124:P127"/>
    <mergeCell ref="Q124:Q127"/>
    <mergeCell ref="R124:R127"/>
    <mergeCell ref="S124:S127"/>
    <mergeCell ref="J124:J127"/>
    <mergeCell ref="K124:K127"/>
    <mergeCell ref="L124:L127"/>
    <mergeCell ref="M124:M127"/>
    <mergeCell ref="N124:N127"/>
    <mergeCell ref="E124:E127"/>
    <mergeCell ref="T132:T135"/>
    <mergeCell ref="U132:U135"/>
    <mergeCell ref="V132:V135"/>
    <mergeCell ref="E136:E139"/>
    <mergeCell ref="F136:F139"/>
    <mergeCell ref="G136:G139"/>
    <mergeCell ref="H136:H139"/>
    <mergeCell ref="I136:I139"/>
    <mergeCell ref="J136:J139"/>
    <mergeCell ref="K136:K139"/>
    <mergeCell ref="L136:L139"/>
    <mergeCell ref="M136:M139"/>
    <mergeCell ref="N136:N139"/>
    <mergeCell ref="O136:O139"/>
    <mergeCell ref="P136:P139"/>
    <mergeCell ref="Q136:Q139"/>
    <mergeCell ref="O132:O135"/>
    <mergeCell ref="P132:P135"/>
    <mergeCell ref="Q132:Q135"/>
    <mergeCell ref="R132:R135"/>
    <mergeCell ref="S132:S135"/>
    <mergeCell ref="J132:J135"/>
    <mergeCell ref="K132:K135"/>
    <mergeCell ref="L132:L135"/>
    <mergeCell ref="M132:M135"/>
    <mergeCell ref="N132:N135"/>
    <mergeCell ref="E132:E135"/>
    <mergeCell ref="F132:F135"/>
    <mergeCell ref="G132:G135"/>
    <mergeCell ref="H132:H135"/>
    <mergeCell ref="I132:I135"/>
    <mergeCell ref="R140:R143"/>
    <mergeCell ref="S140:S143"/>
    <mergeCell ref="J140:J143"/>
    <mergeCell ref="K140:K143"/>
    <mergeCell ref="L140:L143"/>
    <mergeCell ref="M140:M143"/>
    <mergeCell ref="N140:N143"/>
    <mergeCell ref="E140:E143"/>
    <mergeCell ref="F140:F143"/>
    <mergeCell ref="G140:G143"/>
    <mergeCell ref="H140:H143"/>
    <mergeCell ref="I140:I143"/>
    <mergeCell ref="R136:R139"/>
    <mergeCell ref="S136:S139"/>
    <mergeCell ref="T136:T139"/>
    <mergeCell ref="U136:U139"/>
    <mergeCell ref="V136:V139"/>
    <mergeCell ref="L148:L151"/>
    <mergeCell ref="M148:M151"/>
    <mergeCell ref="N148:N151"/>
    <mergeCell ref="E148:E151"/>
    <mergeCell ref="F148:F151"/>
    <mergeCell ref="G148:G151"/>
    <mergeCell ref="H148:H151"/>
    <mergeCell ref="I148:I151"/>
    <mergeCell ref="R144:R147"/>
    <mergeCell ref="S144:S147"/>
    <mergeCell ref="T144:T147"/>
    <mergeCell ref="U144:U147"/>
    <mergeCell ref="V144:V147"/>
    <mergeCell ref="T140:T143"/>
    <mergeCell ref="U140:U143"/>
    <mergeCell ref="V140:V143"/>
    <mergeCell ref="E144:E147"/>
    <mergeCell ref="F144:F147"/>
    <mergeCell ref="G144:G147"/>
    <mergeCell ref="H144:H147"/>
    <mergeCell ref="I144:I147"/>
    <mergeCell ref="J144:J147"/>
    <mergeCell ref="K144:K147"/>
    <mergeCell ref="L144:L147"/>
    <mergeCell ref="M144:M147"/>
    <mergeCell ref="N144:N147"/>
    <mergeCell ref="O144:O147"/>
    <mergeCell ref="P144:P147"/>
    <mergeCell ref="Q144:Q147"/>
    <mergeCell ref="O140:O143"/>
    <mergeCell ref="P140:P143"/>
    <mergeCell ref="Q140:Q143"/>
    <mergeCell ref="F156:F159"/>
    <mergeCell ref="G156:G159"/>
    <mergeCell ref="H156:H159"/>
    <mergeCell ref="I156:I159"/>
    <mergeCell ref="R152:R155"/>
    <mergeCell ref="S152:S155"/>
    <mergeCell ref="T152:T155"/>
    <mergeCell ref="U152:U155"/>
    <mergeCell ref="V152:V155"/>
    <mergeCell ref="T148:T151"/>
    <mergeCell ref="U148:U151"/>
    <mergeCell ref="V148:V151"/>
    <mergeCell ref="E152:E155"/>
    <mergeCell ref="F152:F155"/>
    <mergeCell ref="G152:G155"/>
    <mergeCell ref="H152:H155"/>
    <mergeCell ref="I152:I155"/>
    <mergeCell ref="J152:J155"/>
    <mergeCell ref="K152:K155"/>
    <mergeCell ref="L152:L155"/>
    <mergeCell ref="M152:M155"/>
    <mergeCell ref="N152:N155"/>
    <mergeCell ref="O152:O155"/>
    <mergeCell ref="P152:P155"/>
    <mergeCell ref="Q152:Q155"/>
    <mergeCell ref="O148:O151"/>
    <mergeCell ref="P148:P151"/>
    <mergeCell ref="Q148:Q151"/>
    <mergeCell ref="R148:R151"/>
    <mergeCell ref="S148:S151"/>
    <mergeCell ref="J148:J151"/>
    <mergeCell ref="K148:K151"/>
    <mergeCell ref="R160:R163"/>
    <mergeCell ref="S160:S163"/>
    <mergeCell ref="T160:T163"/>
    <mergeCell ref="U160:U163"/>
    <mergeCell ref="V160:V163"/>
    <mergeCell ref="T156:T159"/>
    <mergeCell ref="U156:U159"/>
    <mergeCell ref="V156:V159"/>
    <mergeCell ref="E160:E163"/>
    <mergeCell ref="F160:F163"/>
    <mergeCell ref="G160:G163"/>
    <mergeCell ref="H160:H163"/>
    <mergeCell ref="I160:I163"/>
    <mergeCell ref="J160:J163"/>
    <mergeCell ref="K160:K163"/>
    <mergeCell ref="L160:L163"/>
    <mergeCell ref="M160:M163"/>
    <mergeCell ref="N160:N163"/>
    <mergeCell ref="O160:O163"/>
    <mergeCell ref="P160:P163"/>
    <mergeCell ref="Q160:Q163"/>
    <mergeCell ref="O156:O159"/>
    <mergeCell ref="P156:P159"/>
    <mergeCell ref="Q156:Q159"/>
    <mergeCell ref="R156:R159"/>
    <mergeCell ref="S156:S159"/>
    <mergeCell ref="J156:J159"/>
    <mergeCell ref="K156:K159"/>
    <mergeCell ref="L156:L159"/>
    <mergeCell ref="M156:M159"/>
    <mergeCell ref="N156:N159"/>
    <mergeCell ref="E156:E159"/>
    <mergeCell ref="T164:T167"/>
    <mergeCell ref="U164:U167"/>
    <mergeCell ref="V164:V167"/>
    <mergeCell ref="E168:E171"/>
    <mergeCell ref="F168:F171"/>
    <mergeCell ref="G168:G171"/>
    <mergeCell ref="H168:H171"/>
    <mergeCell ref="I168:I171"/>
    <mergeCell ref="J168:J171"/>
    <mergeCell ref="K168:K171"/>
    <mergeCell ref="L168:L171"/>
    <mergeCell ref="M168:M171"/>
    <mergeCell ref="N168:N171"/>
    <mergeCell ref="O168:O171"/>
    <mergeCell ref="P168:P171"/>
    <mergeCell ref="Q168:Q171"/>
    <mergeCell ref="O164:O167"/>
    <mergeCell ref="P164:P167"/>
    <mergeCell ref="Q164:Q167"/>
    <mergeCell ref="R164:R167"/>
    <mergeCell ref="S164:S167"/>
    <mergeCell ref="J164:J167"/>
    <mergeCell ref="K164:K167"/>
    <mergeCell ref="L164:L167"/>
    <mergeCell ref="M164:M167"/>
    <mergeCell ref="N164:N167"/>
    <mergeCell ref="E164:E167"/>
    <mergeCell ref="F164:F167"/>
    <mergeCell ref="G164:G167"/>
    <mergeCell ref="H164:H167"/>
    <mergeCell ref="I164:I167"/>
    <mergeCell ref="R172:R175"/>
    <mergeCell ref="S172:S175"/>
    <mergeCell ref="J172:J175"/>
    <mergeCell ref="K172:K175"/>
    <mergeCell ref="L172:L175"/>
    <mergeCell ref="M172:M175"/>
    <mergeCell ref="N172:N175"/>
    <mergeCell ref="E172:E175"/>
    <mergeCell ref="F172:F175"/>
    <mergeCell ref="G172:G175"/>
    <mergeCell ref="H172:H175"/>
    <mergeCell ref="I172:I175"/>
    <mergeCell ref="R168:R171"/>
    <mergeCell ref="S168:S171"/>
    <mergeCell ref="T168:T171"/>
    <mergeCell ref="U168:U171"/>
    <mergeCell ref="V168:V171"/>
    <mergeCell ref="L180:L183"/>
    <mergeCell ref="M180:M183"/>
    <mergeCell ref="N180:N183"/>
    <mergeCell ref="E180:E183"/>
    <mergeCell ref="F180:F183"/>
    <mergeCell ref="G180:G183"/>
    <mergeCell ref="H180:H183"/>
    <mergeCell ref="I180:I183"/>
    <mergeCell ref="R176:R179"/>
    <mergeCell ref="S176:S179"/>
    <mergeCell ref="T176:T179"/>
    <mergeCell ref="U176:U179"/>
    <mergeCell ref="V176:V179"/>
    <mergeCell ref="T172:T175"/>
    <mergeCell ref="U172:U175"/>
    <mergeCell ref="V172:V175"/>
    <mergeCell ref="E176:E179"/>
    <mergeCell ref="F176:F179"/>
    <mergeCell ref="G176:G179"/>
    <mergeCell ref="H176:H179"/>
    <mergeCell ref="I176:I179"/>
    <mergeCell ref="J176:J179"/>
    <mergeCell ref="K176:K179"/>
    <mergeCell ref="L176:L179"/>
    <mergeCell ref="M176:M179"/>
    <mergeCell ref="N176:N179"/>
    <mergeCell ref="O176:O179"/>
    <mergeCell ref="P176:P179"/>
    <mergeCell ref="Q176:Q179"/>
    <mergeCell ref="O172:O175"/>
    <mergeCell ref="P172:P175"/>
    <mergeCell ref="Q172:Q175"/>
    <mergeCell ref="F188:F191"/>
    <mergeCell ref="G188:G191"/>
    <mergeCell ref="H188:H191"/>
    <mergeCell ref="I188:I191"/>
    <mergeCell ref="R184:R187"/>
    <mergeCell ref="S184:S187"/>
    <mergeCell ref="T184:T187"/>
    <mergeCell ref="U184:U187"/>
    <mergeCell ref="V184:V187"/>
    <mergeCell ref="T180:T183"/>
    <mergeCell ref="U180:U183"/>
    <mergeCell ref="V180:V183"/>
    <mergeCell ref="E184:E187"/>
    <mergeCell ref="F184:F187"/>
    <mergeCell ref="G184:G187"/>
    <mergeCell ref="H184:H187"/>
    <mergeCell ref="I184:I187"/>
    <mergeCell ref="J184:J187"/>
    <mergeCell ref="K184:K187"/>
    <mergeCell ref="L184:L187"/>
    <mergeCell ref="M184:M187"/>
    <mergeCell ref="N184:N187"/>
    <mergeCell ref="O184:O187"/>
    <mergeCell ref="P184:P187"/>
    <mergeCell ref="Q184:Q187"/>
    <mergeCell ref="O180:O183"/>
    <mergeCell ref="P180:P183"/>
    <mergeCell ref="Q180:Q183"/>
    <mergeCell ref="R180:R183"/>
    <mergeCell ref="S180:S183"/>
    <mergeCell ref="J180:J183"/>
    <mergeCell ref="K180:K183"/>
    <mergeCell ref="R192:R195"/>
    <mergeCell ref="S192:S195"/>
    <mergeCell ref="T192:T195"/>
    <mergeCell ref="U192:U195"/>
    <mergeCell ref="V192:V195"/>
    <mergeCell ref="T188:T191"/>
    <mergeCell ref="U188:U191"/>
    <mergeCell ref="V188:V191"/>
    <mergeCell ref="E192:E195"/>
    <mergeCell ref="F192:F195"/>
    <mergeCell ref="G192:G195"/>
    <mergeCell ref="H192:H195"/>
    <mergeCell ref="I192:I195"/>
    <mergeCell ref="J192:J195"/>
    <mergeCell ref="K192:K195"/>
    <mergeCell ref="L192:L195"/>
    <mergeCell ref="M192:M195"/>
    <mergeCell ref="N192:N195"/>
    <mergeCell ref="O192:O195"/>
    <mergeCell ref="P192:P195"/>
    <mergeCell ref="Q192:Q195"/>
    <mergeCell ref="O188:O191"/>
    <mergeCell ref="P188:P191"/>
    <mergeCell ref="Q188:Q191"/>
    <mergeCell ref="R188:R191"/>
    <mergeCell ref="S188:S191"/>
    <mergeCell ref="J188:J191"/>
    <mergeCell ref="K188:K191"/>
    <mergeCell ref="L188:L191"/>
    <mergeCell ref="M188:M191"/>
    <mergeCell ref="N188:N191"/>
    <mergeCell ref="E188:E191"/>
    <mergeCell ref="T196:T199"/>
    <mergeCell ref="U196:U199"/>
    <mergeCell ref="V196:V199"/>
    <mergeCell ref="E200:E203"/>
    <mergeCell ref="F200:F203"/>
    <mergeCell ref="G200:G203"/>
    <mergeCell ref="H200:H203"/>
    <mergeCell ref="I200:I203"/>
    <mergeCell ref="J200:J203"/>
    <mergeCell ref="K200:K203"/>
    <mergeCell ref="L200:L203"/>
    <mergeCell ref="M200:M203"/>
    <mergeCell ref="N200:N203"/>
    <mergeCell ref="O200:O203"/>
    <mergeCell ref="P200:P203"/>
    <mergeCell ref="Q200:Q203"/>
    <mergeCell ref="O196:O199"/>
    <mergeCell ref="P196:P199"/>
    <mergeCell ref="Q196:Q199"/>
    <mergeCell ref="R196:R199"/>
    <mergeCell ref="S196:S199"/>
    <mergeCell ref="J196:J199"/>
    <mergeCell ref="K196:K199"/>
    <mergeCell ref="L196:L199"/>
    <mergeCell ref="M196:M199"/>
    <mergeCell ref="N196:N199"/>
    <mergeCell ref="E196:E199"/>
    <mergeCell ref="F196:F199"/>
    <mergeCell ref="G196:G199"/>
    <mergeCell ref="H196:H199"/>
    <mergeCell ref="I196:I199"/>
    <mergeCell ref="R204:R207"/>
    <mergeCell ref="S204:S207"/>
    <mergeCell ref="J204:J207"/>
    <mergeCell ref="K204:K207"/>
    <mergeCell ref="L204:L207"/>
    <mergeCell ref="M204:M207"/>
    <mergeCell ref="N204:N207"/>
    <mergeCell ref="E204:E207"/>
    <mergeCell ref="F204:F207"/>
    <mergeCell ref="G204:G207"/>
    <mergeCell ref="H204:H207"/>
    <mergeCell ref="I204:I207"/>
    <mergeCell ref="R200:R203"/>
    <mergeCell ref="S200:S203"/>
    <mergeCell ref="T200:T203"/>
    <mergeCell ref="U200:U203"/>
    <mergeCell ref="V200:V203"/>
    <mergeCell ref="L212:L215"/>
    <mergeCell ref="M212:M215"/>
    <mergeCell ref="N212:N215"/>
    <mergeCell ref="E212:E215"/>
    <mergeCell ref="F212:F215"/>
    <mergeCell ref="G212:G215"/>
    <mergeCell ref="H212:H215"/>
    <mergeCell ref="I212:I215"/>
    <mergeCell ref="R208:R211"/>
    <mergeCell ref="S208:S211"/>
    <mergeCell ref="T208:T211"/>
    <mergeCell ref="U208:U211"/>
    <mergeCell ref="V208:V211"/>
    <mergeCell ref="T204:T207"/>
    <mergeCell ref="U204:U207"/>
    <mergeCell ref="V204:V207"/>
    <mergeCell ref="E208:E211"/>
    <mergeCell ref="F208:F211"/>
    <mergeCell ref="G208:G211"/>
    <mergeCell ref="H208:H211"/>
    <mergeCell ref="I208:I211"/>
    <mergeCell ref="J208:J211"/>
    <mergeCell ref="K208:K211"/>
    <mergeCell ref="L208:L211"/>
    <mergeCell ref="M208:M211"/>
    <mergeCell ref="N208:N211"/>
    <mergeCell ref="O208:O211"/>
    <mergeCell ref="P208:P211"/>
    <mergeCell ref="Q208:Q211"/>
    <mergeCell ref="O204:O207"/>
    <mergeCell ref="P204:P207"/>
    <mergeCell ref="Q204:Q207"/>
    <mergeCell ref="F220:F223"/>
    <mergeCell ref="G220:G223"/>
    <mergeCell ref="H220:H223"/>
    <mergeCell ref="I220:I223"/>
    <mergeCell ref="R216:R219"/>
    <mergeCell ref="S216:S219"/>
    <mergeCell ref="T216:T219"/>
    <mergeCell ref="U216:U219"/>
    <mergeCell ref="V216:V219"/>
    <mergeCell ref="T212:T215"/>
    <mergeCell ref="U212:U215"/>
    <mergeCell ref="V212:V215"/>
    <mergeCell ref="E216:E219"/>
    <mergeCell ref="F216:F219"/>
    <mergeCell ref="G216:G219"/>
    <mergeCell ref="H216:H219"/>
    <mergeCell ref="I216:I219"/>
    <mergeCell ref="J216:J219"/>
    <mergeCell ref="K216:K219"/>
    <mergeCell ref="L216:L219"/>
    <mergeCell ref="M216:M219"/>
    <mergeCell ref="N216:N219"/>
    <mergeCell ref="O216:O219"/>
    <mergeCell ref="P216:P219"/>
    <mergeCell ref="Q216:Q219"/>
    <mergeCell ref="O212:O215"/>
    <mergeCell ref="P212:P215"/>
    <mergeCell ref="Q212:Q215"/>
    <mergeCell ref="R212:R215"/>
    <mergeCell ref="S212:S215"/>
    <mergeCell ref="J212:J215"/>
    <mergeCell ref="K212:K215"/>
    <mergeCell ref="R224:R227"/>
    <mergeCell ref="S224:S227"/>
    <mergeCell ref="T224:T227"/>
    <mergeCell ref="U224:U227"/>
    <mergeCell ref="V224:V227"/>
    <mergeCell ref="T220:T223"/>
    <mergeCell ref="U220:U223"/>
    <mergeCell ref="V220:V223"/>
    <mergeCell ref="E224:E227"/>
    <mergeCell ref="F224:F227"/>
    <mergeCell ref="G224:G227"/>
    <mergeCell ref="H224:H227"/>
    <mergeCell ref="I224:I227"/>
    <mergeCell ref="J224:J227"/>
    <mergeCell ref="K224:K227"/>
    <mergeCell ref="L224:L227"/>
    <mergeCell ref="M224:M227"/>
    <mergeCell ref="N224:N227"/>
    <mergeCell ref="O224:O227"/>
    <mergeCell ref="P224:P227"/>
    <mergeCell ref="Q224:Q227"/>
    <mergeCell ref="O220:O223"/>
    <mergeCell ref="P220:P223"/>
    <mergeCell ref="Q220:Q223"/>
    <mergeCell ref="R220:R223"/>
    <mergeCell ref="S220:S223"/>
    <mergeCell ref="J220:J223"/>
    <mergeCell ref="K220:K223"/>
    <mergeCell ref="L220:L223"/>
    <mergeCell ref="M220:M223"/>
    <mergeCell ref="N220:N223"/>
    <mergeCell ref="E220:E223"/>
    <mergeCell ref="T228:T231"/>
    <mergeCell ref="U228:U231"/>
    <mergeCell ref="V228:V231"/>
    <mergeCell ref="E232:E235"/>
    <mergeCell ref="F232:F235"/>
    <mergeCell ref="G232:G235"/>
    <mergeCell ref="H232:H235"/>
    <mergeCell ref="I232:I235"/>
    <mergeCell ref="J232:J235"/>
    <mergeCell ref="K232:K235"/>
    <mergeCell ref="L232:L235"/>
    <mergeCell ref="M232:M235"/>
    <mergeCell ref="N232:N235"/>
    <mergeCell ref="O232:O235"/>
    <mergeCell ref="P232:P235"/>
    <mergeCell ref="Q232:Q235"/>
    <mergeCell ref="O228:O231"/>
    <mergeCell ref="P228:P231"/>
    <mergeCell ref="Q228:Q231"/>
    <mergeCell ref="R228:R231"/>
    <mergeCell ref="S228:S231"/>
    <mergeCell ref="J228:J231"/>
    <mergeCell ref="K228:K231"/>
    <mergeCell ref="L228:L231"/>
    <mergeCell ref="M228:M231"/>
    <mergeCell ref="N228:N231"/>
    <mergeCell ref="E228:E231"/>
    <mergeCell ref="F228:F231"/>
    <mergeCell ref="G228:G231"/>
    <mergeCell ref="H228:H231"/>
    <mergeCell ref="I228:I231"/>
    <mergeCell ref="R236:R239"/>
    <mergeCell ref="S236:S239"/>
    <mergeCell ref="J236:J239"/>
    <mergeCell ref="K236:K239"/>
    <mergeCell ref="L236:L239"/>
    <mergeCell ref="M236:M239"/>
    <mergeCell ref="N236:N239"/>
    <mergeCell ref="E236:E239"/>
    <mergeCell ref="F236:F239"/>
    <mergeCell ref="G236:G239"/>
    <mergeCell ref="H236:H239"/>
    <mergeCell ref="I236:I239"/>
    <mergeCell ref="R232:R235"/>
    <mergeCell ref="S232:S235"/>
    <mergeCell ref="T232:T235"/>
    <mergeCell ref="U232:U235"/>
    <mergeCell ref="V232:V235"/>
    <mergeCell ref="L244:L247"/>
    <mergeCell ref="M244:M247"/>
    <mergeCell ref="N244:N247"/>
    <mergeCell ref="E244:E247"/>
    <mergeCell ref="F244:F247"/>
    <mergeCell ref="G244:G247"/>
    <mergeCell ref="H244:H247"/>
    <mergeCell ref="I244:I247"/>
    <mergeCell ref="R240:R243"/>
    <mergeCell ref="S240:S243"/>
    <mergeCell ref="T240:T243"/>
    <mergeCell ref="U240:U243"/>
    <mergeCell ref="V240:V243"/>
    <mergeCell ref="T236:T239"/>
    <mergeCell ref="U236:U239"/>
    <mergeCell ref="V236:V239"/>
    <mergeCell ref="E240:E243"/>
    <mergeCell ref="F240:F243"/>
    <mergeCell ref="G240:G243"/>
    <mergeCell ref="H240:H243"/>
    <mergeCell ref="I240:I243"/>
    <mergeCell ref="J240:J243"/>
    <mergeCell ref="K240:K243"/>
    <mergeCell ref="L240:L243"/>
    <mergeCell ref="M240:M243"/>
    <mergeCell ref="N240:N243"/>
    <mergeCell ref="O240:O243"/>
    <mergeCell ref="P240:P243"/>
    <mergeCell ref="Q240:Q243"/>
    <mergeCell ref="O236:O239"/>
    <mergeCell ref="P236:P239"/>
    <mergeCell ref="Q236:Q239"/>
    <mergeCell ref="F252:F255"/>
    <mergeCell ref="G252:G255"/>
    <mergeCell ref="H252:H255"/>
    <mergeCell ref="I252:I255"/>
    <mergeCell ref="R248:R251"/>
    <mergeCell ref="S248:S251"/>
    <mergeCell ref="T248:T251"/>
    <mergeCell ref="U248:U251"/>
    <mergeCell ref="V248:V251"/>
    <mergeCell ref="T244:T247"/>
    <mergeCell ref="U244:U247"/>
    <mergeCell ref="V244:V247"/>
    <mergeCell ref="E248:E251"/>
    <mergeCell ref="F248:F251"/>
    <mergeCell ref="G248:G251"/>
    <mergeCell ref="H248:H251"/>
    <mergeCell ref="I248:I251"/>
    <mergeCell ref="J248:J251"/>
    <mergeCell ref="K248:K251"/>
    <mergeCell ref="L248:L251"/>
    <mergeCell ref="M248:M251"/>
    <mergeCell ref="N248:N251"/>
    <mergeCell ref="O248:O251"/>
    <mergeCell ref="P248:P251"/>
    <mergeCell ref="Q248:Q251"/>
    <mergeCell ref="O244:O247"/>
    <mergeCell ref="P244:P247"/>
    <mergeCell ref="Q244:Q247"/>
    <mergeCell ref="R244:R247"/>
    <mergeCell ref="S244:S247"/>
    <mergeCell ref="J244:J247"/>
    <mergeCell ref="K244:K247"/>
    <mergeCell ref="R256:R259"/>
    <mergeCell ref="S256:S259"/>
    <mergeCell ref="T256:T259"/>
    <mergeCell ref="U256:U259"/>
    <mergeCell ref="V256:V259"/>
    <mergeCell ref="T252:T255"/>
    <mergeCell ref="U252:U255"/>
    <mergeCell ref="V252:V255"/>
    <mergeCell ref="E256:E259"/>
    <mergeCell ref="F256:F259"/>
    <mergeCell ref="G256:G259"/>
    <mergeCell ref="H256:H259"/>
    <mergeCell ref="I256:I259"/>
    <mergeCell ref="J256:J259"/>
    <mergeCell ref="K256:K259"/>
    <mergeCell ref="L256:L259"/>
    <mergeCell ref="M256:M259"/>
    <mergeCell ref="N256:N259"/>
    <mergeCell ref="O256:O259"/>
    <mergeCell ref="P256:P259"/>
    <mergeCell ref="Q256:Q259"/>
    <mergeCell ref="O252:O255"/>
    <mergeCell ref="P252:P255"/>
    <mergeCell ref="Q252:Q255"/>
    <mergeCell ref="R252:R255"/>
    <mergeCell ref="S252:S255"/>
    <mergeCell ref="J252:J255"/>
    <mergeCell ref="K252:K255"/>
    <mergeCell ref="L252:L255"/>
    <mergeCell ref="M252:M255"/>
    <mergeCell ref="N252:N255"/>
    <mergeCell ref="E252:E255"/>
    <mergeCell ref="T260:T263"/>
    <mergeCell ref="U260:U263"/>
    <mergeCell ref="V260:V263"/>
    <mergeCell ref="E264:E267"/>
    <mergeCell ref="F264:F267"/>
    <mergeCell ref="G264:G267"/>
    <mergeCell ref="H264:H267"/>
    <mergeCell ref="I264:I267"/>
    <mergeCell ref="J264:J267"/>
    <mergeCell ref="K264:K267"/>
    <mergeCell ref="L264:L267"/>
    <mergeCell ref="M264:M267"/>
    <mergeCell ref="N264:N267"/>
    <mergeCell ref="O264:O267"/>
    <mergeCell ref="P264:P267"/>
    <mergeCell ref="Q264:Q267"/>
    <mergeCell ref="O260:O263"/>
    <mergeCell ref="P260:P263"/>
    <mergeCell ref="Q260:Q263"/>
    <mergeCell ref="R260:R263"/>
    <mergeCell ref="S260:S263"/>
    <mergeCell ref="J260:J263"/>
    <mergeCell ref="K260:K263"/>
    <mergeCell ref="L260:L263"/>
    <mergeCell ref="M260:M263"/>
    <mergeCell ref="N260:N263"/>
    <mergeCell ref="E260:E263"/>
    <mergeCell ref="F260:F263"/>
    <mergeCell ref="G260:G263"/>
    <mergeCell ref="H260:H263"/>
    <mergeCell ref="I260:I263"/>
    <mergeCell ref="R268:R271"/>
    <mergeCell ref="S268:S271"/>
    <mergeCell ref="J268:J271"/>
    <mergeCell ref="K268:K271"/>
    <mergeCell ref="L268:L271"/>
    <mergeCell ref="M268:M271"/>
    <mergeCell ref="N268:N271"/>
    <mergeCell ref="E268:E271"/>
    <mergeCell ref="F268:F271"/>
    <mergeCell ref="G268:G271"/>
    <mergeCell ref="H268:H271"/>
    <mergeCell ref="I268:I271"/>
    <mergeCell ref="R264:R267"/>
    <mergeCell ref="S264:S267"/>
    <mergeCell ref="T264:T267"/>
    <mergeCell ref="U264:U267"/>
    <mergeCell ref="V264:V267"/>
    <mergeCell ref="L276:L279"/>
    <mergeCell ref="M276:M279"/>
    <mergeCell ref="N276:N279"/>
    <mergeCell ref="E276:E279"/>
    <mergeCell ref="F276:F279"/>
    <mergeCell ref="G276:G279"/>
    <mergeCell ref="H276:H279"/>
    <mergeCell ref="I276:I279"/>
    <mergeCell ref="R272:R275"/>
    <mergeCell ref="S272:S275"/>
    <mergeCell ref="T272:T275"/>
    <mergeCell ref="U272:U275"/>
    <mergeCell ref="V272:V275"/>
    <mergeCell ref="T268:T271"/>
    <mergeCell ref="U268:U271"/>
    <mergeCell ref="V268:V271"/>
    <mergeCell ref="E272:E275"/>
    <mergeCell ref="F272:F275"/>
    <mergeCell ref="G272:G275"/>
    <mergeCell ref="H272:H275"/>
    <mergeCell ref="I272:I275"/>
    <mergeCell ref="J272:J275"/>
    <mergeCell ref="K272:K275"/>
    <mergeCell ref="L272:L275"/>
    <mergeCell ref="M272:M275"/>
    <mergeCell ref="N272:N275"/>
    <mergeCell ref="O272:O275"/>
    <mergeCell ref="P272:P275"/>
    <mergeCell ref="Q272:Q275"/>
    <mergeCell ref="O268:O271"/>
    <mergeCell ref="P268:P271"/>
    <mergeCell ref="Q268:Q271"/>
    <mergeCell ref="F284:F287"/>
    <mergeCell ref="G284:G287"/>
    <mergeCell ref="H284:H287"/>
    <mergeCell ref="I284:I287"/>
    <mergeCell ref="R280:R283"/>
    <mergeCell ref="S280:S283"/>
    <mergeCell ref="T280:T283"/>
    <mergeCell ref="U280:U283"/>
    <mergeCell ref="V280:V283"/>
    <mergeCell ref="T276:T279"/>
    <mergeCell ref="U276:U279"/>
    <mergeCell ref="V276:V279"/>
    <mergeCell ref="E280:E283"/>
    <mergeCell ref="F280:F283"/>
    <mergeCell ref="G280:G283"/>
    <mergeCell ref="H280:H283"/>
    <mergeCell ref="I280:I283"/>
    <mergeCell ref="J280:J283"/>
    <mergeCell ref="K280:K283"/>
    <mergeCell ref="L280:L283"/>
    <mergeCell ref="M280:M283"/>
    <mergeCell ref="N280:N283"/>
    <mergeCell ref="O280:O283"/>
    <mergeCell ref="P280:P283"/>
    <mergeCell ref="Q280:Q283"/>
    <mergeCell ref="O276:O279"/>
    <mergeCell ref="P276:P279"/>
    <mergeCell ref="Q276:Q279"/>
    <mergeCell ref="R276:R279"/>
    <mergeCell ref="S276:S279"/>
    <mergeCell ref="J276:J279"/>
    <mergeCell ref="K276:K279"/>
    <mergeCell ref="R288:R291"/>
    <mergeCell ref="S288:S291"/>
    <mergeCell ref="T288:T291"/>
    <mergeCell ref="U288:U291"/>
    <mergeCell ref="V288:V291"/>
    <mergeCell ref="T284:T287"/>
    <mergeCell ref="U284:U287"/>
    <mergeCell ref="V284:V287"/>
    <mergeCell ref="E288:E291"/>
    <mergeCell ref="F288:F291"/>
    <mergeCell ref="G288:G291"/>
    <mergeCell ref="H288:H291"/>
    <mergeCell ref="I288:I291"/>
    <mergeCell ref="J288:J291"/>
    <mergeCell ref="K288:K291"/>
    <mergeCell ref="L288:L291"/>
    <mergeCell ref="M288:M291"/>
    <mergeCell ref="N288:N291"/>
    <mergeCell ref="O288:O291"/>
    <mergeCell ref="P288:P291"/>
    <mergeCell ref="Q288:Q291"/>
    <mergeCell ref="O284:O287"/>
    <mergeCell ref="P284:P287"/>
    <mergeCell ref="Q284:Q287"/>
    <mergeCell ref="R284:R287"/>
    <mergeCell ref="S284:S287"/>
    <mergeCell ref="J284:J287"/>
    <mergeCell ref="K284:K287"/>
    <mergeCell ref="L284:L287"/>
    <mergeCell ref="M284:M287"/>
    <mergeCell ref="N284:N287"/>
    <mergeCell ref="E284:E287"/>
    <mergeCell ref="T292:T295"/>
    <mergeCell ref="U292:U295"/>
    <mergeCell ref="V292:V295"/>
    <mergeCell ref="E296:E299"/>
    <mergeCell ref="F296:F299"/>
    <mergeCell ref="G296:G299"/>
    <mergeCell ref="H296:H299"/>
    <mergeCell ref="I296:I299"/>
    <mergeCell ref="J296:J299"/>
    <mergeCell ref="K296:K299"/>
    <mergeCell ref="L296:L299"/>
    <mergeCell ref="M296:M299"/>
    <mergeCell ref="N296:N299"/>
    <mergeCell ref="O296:O299"/>
    <mergeCell ref="P296:P299"/>
    <mergeCell ref="Q296:Q299"/>
    <mergeCell ref="O292:O295"/>
    <mergeCell ref="P292:P295"/>
    <mergeCell ref="Q292:Q295"/>
    <mergeCell ref="R292:R295"/>
    <mergeCell ref="S292:S295"/>
    <mergeCell ref="J292:J295"/>
    <mergeCell ref="K292:K295"/>
    <mergeCell ref="L292:L295"/>
    <mergeCell ref="M292:M295"/>
    <mergeCell ref="N292:N295"/>
    <mergeCell ref="E292:E295"/>
    <mergeCell ref="F292:F295"/>
    <mergeCell ref="G292:G295"/>
    <mergeCell ref="H292:H295"/>
    <mergeCell ref="I292:I295"/>
    <mergeCell ref="R300:R303"/>
    <mergeCell ref="S300:S303"/>
    <mergeCell ref="J300:J303"/>
    <mergeCell ref="K300:K303"/>
    <mergeCell ref="L300:L303"/>
    <mergeCell ref="M300:M303"/>
    <mergeCell ref="N300:N303"/>
    <mergeCell ref="E300:E303"/>
    <mergeCell ref="F300:F303"/>
    <mergeCell ref="G300:G303"/>
    <mergeCell ref="H300:H303"/>
    <mergeCell ref="I300:I303"/>
    <mergeCell ref="R296:R299"/>
    <mergeCell ref="S296:S299"/>
    <mergeCell ref="T296:T299"/>
    <mergeCell ref="U296:U299"/>
    <mergeCell ref="V296:V299"/>
    <mergeCell ref="L308:L311"/>
    <mergeCell ref="M308:M311"/>
    <mergeCell ref="N308:N311"/>
    <mergeCell ref="E308:E311"/>
    <mergeCell ref="F308:F311"/>
    <mergeCell ref="G308:G311"/>
    <mergeCell ref="H308:H311"/>
    <mergeCell ref="I308:I311"/>
    <mergeCell ref="R304:R307"/>
    <mergeCell ref="S304:S307"/>
    <mergeCell ref="T304:T307"/>
    <mergeCell ref="U304:U307"/>
    <mergeCell ref="V304:V307"/>
    <mergeCell ref="T300:T303"/>
    <mergeCell ref="U300:U303"/>
    <mergeCell ref="V300:V303"/>
    <mergeCell ref="E304:E307"/>
    <mergeCell ref="F304:F307"/>
    <mergeCell ref="G304:G307"/>
    <mergeCell ref="H304:H307"/>
    <mergeCell ref="I304:I307"/>
    <mergeCell ref="J304:J307"/>
    <mergeCell ref="K304:K307"/>
    <mergeCell ref="L304:L307"/>
    <mergeCell ref="M304:M307"/>
    <mergeCell ref="N304:N307"/>
    <mergeCell ref="O304:O307"/>
    <mergeCell ref="P304:P307"/>
    <mergeCell ref="Q304:Q307"/>
    <mergeCell ref="O300:O303"/>
    <mergeCell ref="P300:P303"/>
    <mergeCell ref="Q300:Q303"/>
    <mergeCell ref="F316:F319"/>
    <mergeCell ref="G316:G319"/>
    <mergeCell ref="H316:H319"/>
    <mergeCell ref="I316:I319"/>
    <mergeCell ref="R312:R315"/>
    <mergeCell ref="S312:S315"/>
    <mergeCell ref="T312:T315"/>
    <mergeCell ref="U312:U315"/>
    <mergeCell ref="V312:V315"/>
    <mergeCell ref="T308:T311"/>
    <mergeCell ref="U308:U311"/>
    <mergeCell ref="V308:V311"/>
    <mergeCell ref="E312:E315"/>
    <mergeCell ref="F312:F315"/>
    <mergeCell ref="G312:G315"/>
    <mergeCell ref="H312:H315"/>
    <mergeCell ref="I312:I315"/>
    <mergeCell ref="J312:J315"/>
    <mergeCell ref="K312:K315"/>
    <mergeCell ref="L312:L315"/>
    <mergeCell ref="M312:M315"/>
    <mergeCell ref="N312:N315"/>
    <mergeCell ref="O312:O315"/>
    <mergeCell ref="P312:P315"/>
    <mergeCell ref="Q312:Q315"/>
    <mergeCell ref="O308:O311"/>
    <mergeCell ref="P308:P311"/>
    <mergeCell ref="Q308:Q311"/>
    <mergeCell ref="R308:R311"/>
    <mergeCell ref="S308:S311"/>
    <mergeCell ref="J308:J311"/>
    <mergeCell ref="K308:K311"/>
    <mergeCell ref="R320:R323"/>
    <mergeCell ref="S320:S323"/>
    <mergeCell ref="T320:T323"/>
    <mergeCell ref="U320:U323"/>
    <mergeCell ref="V320:V323"/>
    <mergeCell ref="T316:T319"/>
    <mergeCell ref="U316:U319"/>
    <mergeCell ref="V316:V319"/>
    <mergeCell ref="E320:E323"/>
    <mergeCell ref="F320:F323"/>
    <mergeCell ref="G320:G323"/>
    <mergeCell ref="H320:H323"/>
    <mergeCell ref="I320:I323"/>
    <mergeCell ref="J320:J323"/>
    <mergeCell ref="K320:K323"/>
    <mergeCell ref="L320:L323"/>
    <mergeCell ref="M320:M323"/>
    <mergeCell ref="N320:N323"/>
    <mergeCell ref="O320:O323"/>
    <mergeCell ref="P320:P323"/>
    <mergeCell ref="Q320:Q323"/>
    <mergeCell ref="O316:O319"/>
    <mergeCell ref="P316:P319"/>
    <mergeCell ref="Q316:Q319"/>
    <mergeCell ref="R316:R319"/>
    <mergeCell ref="S316:S319"/>
    <mergeCell ref="J316:J319"/>
    <mergeCell ref="K316:K319"/>
    <mergeCell ref="L316:L319"/>
    <mergeCell ref="M316:M319"/>
    <mergeCell ref="N316:N319"/>
    <mergeCell ref="E316:E319"/>
    <mergeCell ref="T324:T327"/>
    <mergeCell ref="U324:U327"/>
    <mergeCell ref="V324:V327"/>
    <mergeCell ref="E328:E331"/>
    <mergeCell ref="F328:F331"/>
    <mergeCell ref="G328:G331"/>
    <mergeCell ref="H328:H331"/>
    <mergeCell ref="I328:I331"/>
    <mergeCell ref="J328:J331"/>
    <mergeCell ref="K328:K331"/>
    <mergeCell ref="L328:L331"/>
    <mergeCell ref="M328:M331"/>
    <mergeCell ref="N328:N331"/>
    <mergeCell ref="O328:O331"/>
    <mergeCell ref="P328:P331"/>
    <mergeCell ref="Q328:Q331"/>
    <mergeCell ref="O324:O327"/>
    <mergeCell ref="P324:P327"/>
    <mergeCell ref="Q324:Q327"/>
    <mergeCell ref="R324:R327"/>
    <mergeCell ref="S324:S327"/>
    <mergeCell ref="J324:J327"/>
    <mergeCell ref="K324:K327"/>
    <mergeCell ref="L324:L327"/>
    <mergeCell ref="M324:M327"/>
    <mergeCell ref="N324:N327"/>
    <mergeCell ref="E324:E327"/>
    <mergeCell ref="F324:F327"/>
    <mergeCell ref="G324:G327"/>
    <mergeCell ref="H324:H327"/>
    <mergeCell ref="I324:I327"/>
    <mergeCell ref="R332:R335"/>
    <mergeCell ref="S332:S335"/>
    <mergeCell ref="J332:J335"/>
    <mergeCell ref="K332:K335"/>
    <mergeCell ref="L332:L335"/>
    <mergeCell ref="M332:M335"/>
    <mergeCell ref="N332:N335"/>
    <mergeCell ref="E332:E335"/>
    <mergeCell ref="F332:F335"/>
    <mergeCell ref="G332:G335"/>
    <mergeCell ref="H332:H335"/>
    <mergeCell ref="I332:I335"/>
    <mergeCell ref="R328:R331"/>
    <mergeCell ref="S328:S331"/>
    <mergeCell ref="T328:T331"/>
    <mergeCell ref="U328:U331"/>
    <mergeCell ref="V328:V331"/>
    <mergeCell ref="L340:L343"/>
    <mergeCell ref="M340:M343"/>
    <mergeCell ref="N340:N343"/>
    <mergeCell ref="E340:E343"/>
    <mergeCell ref="F340:F343"/>
    <mergeCell ref="G340:G343"/>
    <mergeCell ref="H340:H343"/>
    <mergeCell ref="I340:I343"/>
    <mergeCell ref="R336:R339"/>
    <mergeCell ref="S336:S339"/>
    <mergeCell ref="T336:T339"/>
    <mergeCell ref="U336:U339"/>
    <mergeCell ref="V336:V339"/>
    <mergeCell ref="T332:T335"/>
    <mergeCell ref="U332:U335"/>
    <mergeCell ref="V332:V335"/>
    <mergeCell ref="E336:E339"/>
    <mergeCell ref="F336:F339"/>
    <mergeCell ref="G336:G339"/>
    <mergeCell ref="H336:H339"/>
    <mergeCell ref="I336:I339"/>
    <mergeCell ref="J336:J339"/>
    <mergeCell ref="K336:K339"/>
    <mergeCell ref="L336:L339"/>
    <mergeCell ref="M336:M339"/>
    <mergeCell ref="N336:N339"/>
    <mergeCell ref="O336:O339"/>
    <mergeCell ref="P336:P339"/>
    <mergeCell ref="Q336:Q339"/>
    <mergeCell ref="O332:O335"/>
    <mergeCell ref="P332:P335"/>
    <mergeCell ref="Q332:Q335"/>
    <mergeCell ref="F348:F351"/>
    <mergeCell ref="G348:G351"/>
    <mergeCell ref="H348:H351"/>
    <mergeCell ref="I348:I351"/>
    <mergeCell ref="R344:R347"/>
    <mergeCell ref="S344:S347"/>
    <mergeCell ref="T344:T347"/>
    <mergeCell ref="U344:U347"/>
    <mergeCell ref="V344:V347"/>
    <mergeCell ref="T340:T343"/>
    <mergeCell ref="U340:U343"/>
    <mergeCell ref="V340:V343"/>
    <mergeCell ref="E344:E347"/>
    <mergeCell ref="F344:F347"/>
    <mergeCell ref="G344:G347"/>
    <mergeCell ref="H344:H347"/>
    <mergeCell ref="I344:I347"/>
    <mergeCell ref="J344:J347"/>
    <mergeCell ref="K344:K347"/>
    <mergeCell ref="L344:L347"/>
    <mergeCell ref="M344:M347"/>
    <mergeCell ref="N344:N347"/>
    <mergeCell ref="O344:O347"/>
    <mergeCell ref="P344:P347"/>
    <mergeCell ref="Q344:Q347"/>
    <mergeCell ref="O340:O343"/>
    <mergeCell ref="P340:P343"/>
    <mergeCell ref="Q340:Q343"/>
    <mergeCell ref="R340:R343"/>
    <mergeCell ref="S340:S343"/>
    <mergeCell ref="J340:J343"/>
    <mergeCell ref="K340:K343"/>
    <mergeCell ref="R352:R355"/>
    <mergeCell ref="S352:S355"/>
    <mergeCell ref="T352:T355"/>
    <mergeCell ref="U352:U355"/>
    <mergeCell ref="V352:V355"/>
    <mergeCell ref="T348:T351"/>
    <mergeCell ref="U348:U351"/>
    <mergeCell ref="V348:V351"/>
    <mergeCell ref="E352:E355"/>
    <mergeCell ref="F352:F355"/>
    <mergeCell ref="G352:G355"/>
    <mergeCell ref="H352:H355"/>
    <mergeCell ref="I352:I355"/>
    <mergeCell ref="J352:J355"/>
    <mergeCell ref="K352:K355"/>
    <mergeCell ref="L352:L355"/>
    <mergeCell ref="M352:M355"/>
    <mergeCell ref="N352:N355"/>
    <mergeCell ref="O352:O355"/>
    <mergeCell ref="P352:P355"/>
    <mergeCell ref="Q352:Q355"/>
    <mergeCell ref="O348:O351"/>
    <mergeCell ref="P348:P351"/>
    <mergeCell ref="Q348:Q351"/>
    <mergeCell ref="R348:R351"/>
    <mergeCell ref="S348:S351"/>
    <mergeCell ref="J348:J351"/>
    <mergeCell ref="K348:K351"/>
    <mergeCell ref="L348:L351"/>
    <mergeCell ref="M348:M351"/>
    <mergeCell ref="N348:N351"/>
    <mergeCell ref="E348:E351"/>
    <mergeCell ref="T356:T359"/>
    <mergeCell ref="U356:U359"/>
    <mergeCell ref="V356:V359"/>
    <mergeCell ref="E360:E363"/>
    <mergeCell ref="F360:F363"/>
    <mergeCell ref="G360:G363"/>
    <mergeCell ref="H360:H363"/>
    <mergeCell ref="I360:I363"/>
    <mergeCell ref="J360:J363"/>
    <mergeCell ref="K360:K363"/>
    <mergeCell ref="L360:L363"/>
    <mergeCell ref="M360:M363"/>
    <mergeCell ref="N360:N363"/>
    <mergeCell ref="O360:O363"/>
    <mergeCell ref="P360:P363"/>
    <mergeCell ref="Q360:Q363"/>
    <mergeCell ref="O356:O359"/>
    <mergeCell ref="P356:P359"/>
    <mergeCell ref="Q356:Q359"/>
    <mergeCell ref="R356:R359"/>
    <mergeCell ref="S356:S359"/>
    <mergeCell ref="J356:J359"/>
    <mergeCell ref="K356:K359"/>
    <mergeCell ref="L356:L359"/>
    <mergeCell ref="M356:M359"/>
    <mergeCell ref="N356:N359"/>
    <mergeCell ref="E356:E359"/>
    <mergeCell ref="F356:F359"/>
    <mergeCell ref="G356:G359"/>
    <mergeCell ref="H356:H359"/>
    <mergeCell ref="I356:I359"/>
    <mergeCell ref="R364:R367"/>
    <mergeCell ref="S364:S367"/>
    <mergeCell ref="J364:J367"/>
    <mergeCell ref="K364:K367"/>
    <mergeCell ref="L364:L367"/>
    <mergeCell ref="M364:M367"/>
    <mergeCell ref="N364:N367"/>
    <mergeCell ref="E364:E367"/>
    <mergeCell ref="F364:F367"/>
    <mergeCell ref="G364:G367"/>
    <mergeCell ref="H364:H367"/>
    <mergeCell ref="I364:I367"/>
    <mergeCell ref="R360:R363"/>
    <mergeCell ref="S360:S363"/>
    <mergeCell ref="T360:T363"/>
    <mergeCell ref="U360:U363"/>
    <mergeCell ref="V360:V363"/>
    <mergeCell ref="L372:L375"/>
    <mergeCell ref="M372:M375"/>
    <mergeCell ref="N372:N375"/>
    <mergeCell ref="E372:E375"/>
    <mergeCell ref="F372:F375"/>
    <mergeCell ref="G372:G375"/>
    <mergeCell ref="H372:H375"/>
    <mergeCell ref="I372:I375"/>
    <mergeCell ref="R368:R371"/>
    <mergeCell ref="S368:S371"/>
    <mergeCell ref="T368:T371"/>
    <mergeCell ref="U368:U371"/>
    <mergeCell ref="V368:V371"/>
    <mergeCell ref="T364:T367"/>
    <mergeCell ref="U364:U367"/>
    <mergeCell ref="V364:V367"/>
    <mergeCell ref="E368:E371"/>
    <mergeCell ref="F368:F371"/>
    <mergeCell ref="G368:G371"/>
    <mergeCell ref="H368:H371"/>
    <mergeCell ref="I368:I371"/>
    <mergeCell ref="J368:J371"/>
    <mergeCell ref="K368:K371"/>
    <mergeCell ref="L368:L371"/>
    <mergeCell ref="M368:M371"/>
    <mergeCell ref="N368:N371"/>
    <mergeCell ref="O368:O371"/>
    <mergeCell ref="P368:P371"/>
    <mergeCell ref="Q368:Q371"/>
    <mergeCell ref="O364:O367"/>
    <mergeCell ref="P364:P367"/>
    <mergeCell ref="Q364:Q367"/>
    <mergeCell ref="F380:F383"/>
    <mergeCell ref="G380:G383"/>
    <mergeCell ref="H380:H383"/>
    <mergeCell ref="I380:I383"/>
    <mergeCell ref="R376:R379"/>
    <mergeCell ref="S376:S379"/>
    <mergeCell ref="T376:T379"/>
    <mergeCell ref="U376:U379"/>
    <mergeCell ref="V376:V379"/>
    <mergeCell ref="T372:T375"/>
    <mergeCell ref="U372:U375"/>
    <mergeCell ref="V372:V375"/>
    <mergeCell ref="E376:E379"/>
    <mergeCell ref="F376:F379"/>
    <mergeCell ref="G376:G379"/>
    <mergeCell ref="H376:H379"/>
    <mergeCell ref="I376:I379"/>
    <mergeCell ref="J376:J379"/>
    <mergeCell ref="K376:K379"/>
    <mergeCell ref="L376:L379"/>
    <mergeCell ref="M376:M379"/>
    <mergeCell ref="N376:N379"/>
    <mergeCell ref="O376:O379"/>
    <mergeCell ref="P376:P379"/>
    <mergeCell ref="Q376:Q379"/>
    <mergeCell ref="O372:O375"/>
    <mergeCell ref="P372:P375"/>
    <mergeCell ref="Q372:Q375"/>
    <mergeCell ref="R372:R375"/>
    <mergeCell ref="S372:S375"/>
    <mergeCell ref="J372:J375"/>
    <mergeCell ref="K372:K375"/>
    <mergeCell ref="R384:R387"/>
    <mergeCell ref="S384:S387"/>
    <mergeCell ref="T384:T387"/>
    <mergeCell ref="U384:U387"/>
    <mergeCell ref="V384:V387"/>
    <mergeCell ref="T380:T383"/>
    <mergeCell ref="U380:U383"/>
    <mergeCell ref="V380:V383"/>
    <mergeCell ref="E384:E387"/>
    <mergeCell ref="F384:F387"/>
    <mergeCell ref="G384:G387"/>
    <mergeCell ref="H384:H387"/>
    <mergeCell ref="I384:I387"/>
    <mergeCell ref="J384:J387"/>
    <mergeCell ref="K384:K387"/>
    <mergeCell ref="L384:L387"/>
    <mergeCell ref="M384:M387"/>
    <mergeCell ref="N384:N387"/>
    <mergeCell ref="O384:O387"/>
    <mergeCell ref="P384:P387"/>
    <mergeCell ref="Q384:Q387"/>
    <mergeCell ref="O380:O383"/>
    <mergeCell ref="P380:P383"/>
    <mergeCell ref="Q380:Q383"/>
    <mergeCell ref="R380:R383"/>
    <mergeCell ref="S380:S383"/>
    <mergeCell ref="J380:J383"/>
    <mergeCell ref="K380:K383"/>
    <mergeCell ref="L380:L383"/>
    <mergeCell ref="M380:M383"/>
    <mergeCell ref="N380:N383"/>
    <mergeCell ref="E380:E383"/>
    <mergeCell ref="T388:T391"/>
    <mergeCell ref="U388:U391"/>
    <mergeCell ref="V388:V391"/>
    <mergeCell ref="E392:E395"/>
    <mergeCell ref="F392:F395"/>
    <mergeCell ref="G392:G395"/>
    <mergeCell ref="H392:H395"/>
    <mergeCell ref="I392:I395"/>
    <mergeCell ref="J392:J395"/>
    <mergeCell ref="K392:K395"/>
    <mergeCell ref="L392:L395"/>
    <mergeCell ref="M392:M395"/>
    <mergeCell ref="N392:N395"/>
    <mergeCell ref="O392:O395"/>
    <mergeCell ref="P392:P395"/>
    <mergeCell ref="Q392:Q395"/>
    <mergeCell ref="O388:O391"/>
    <mergeCell ref="P388:P391"/>
    <mergeCell ref="Q388:Q391"/>
    <mergeCell ref="R388:R391"/>
    <mergeCell ref="S388:S391"/>
    <mergeCell ref="J388:J391"/>
    <mergeCell ref="K388:K391"/>
    <mergeCell ref="L388:L391"/>
    <mergeCell ref="M388:M391"/>
    <mergeCell ref="N388:N391"/>
    <mergeCell ref="E388:E391"/>
    <mergeCell ref="F388:F391"/>
    <mergeCell ref="G388:G391"/>
    <mergeCell ref="H388:H391"/>
    <mergeCell ref="I388:I391"/>
    <mergeCell ref="R396:R399"/>
    <mergeCell ref="S396:S399"/>
    <mergeCell ref="J396:J399"/>
    <mergeCell ref="K396:K399"/>
    <mergeCell ref="L396:L399"/>
    <mergeCell ref="M396:M399"/>
    <mergeCell ref="N396:N399"/>
    <mergeCell ref="E396:E399"/>
    <mergeCell ref="F396:F399"/>
    <mergeCell ref="G396:G399"/>
    <mergeCell ref="H396:H399"/>
    <mergeCell ref="I396:I399"/>
    <mergeCell ref="R392:R395"/>
    <mergeCell ref="S392:S395"/>
    <mergeCell ref="T392:T395"/>
    <mergeCell ref="U392:U395"/>
    <mergeCell ref="V392:V395"/>
    <mergeCell ref="L404:L407"/>
    <mergeCell ref="M404:M407"/>
    <mergeCell ref="N404:N407"/>
    <mergeCell ref="E404:E407"/>
    <mergeCell ref="F404:F407"/>
    <mergeCell ref="G404:G407"/>
    <mergeCell ref="H404:H407"/>
    <mergeCell ref="I404:I407"/>
    <mergeCell ref="R400:R403"/>
    <mergeCell ref="S400:S403"/>
    <mergeCell ref="T400:T403"/>
    <mergeCell ref="U400:U403"/>
    <mergeCell ref="V400:V403"/>
    <mergeCell ref="T396:T399"/>
    <mergeCell ref="U396:U399"/>
    <mergeCell ref="V396:V399"/>
    <mergeCell ref="E400:E403"/>
    <mergeCell ref="F400:F403"/>
    <mergeCell ref="G400:G403"/>
    <mergeCell ref="H400:H403"/>
    <mergeCell ref="I400:I403"/>
    <mergeCell ref="J400:J403"/>
    <mergeCell ref="K400:K403"/>
    <mergeCell ref="L400:L403"/>
    <mergeCell ref="M400:M403"/>
    <mergeCell ref="N400:N403"/>
    <mergeCell ref="O400:O403"/>
    <mergeCell ref="P400:P403"/>
    <mergeCell ref="Q400:Q403"/>
    <mergeCell ref="O396:O399"/>
    <mergeCell ref="P396:P399"/>
    <mergeCell ref="Q396:Q399"/>
    <mergeCell ref="F412:F415"/>
    <mergeCell ref="G412:G415"/>
    <mergeCell ref="H412:H415"/>
    <mergeCell ref="I412:I415"/>
    <mergeCell ref="R408:R411"/>
    <mergeCell ref="S408:S411"/>
    <mergeCell ref="T408:T411"/>
    <mergeCell ref="U408:U411"/>
    <mergeCell ref="V408:V411"/>
    <mergeCell ref="T404:T407"/>
    <mergeCell ref="U404:U407"/>
    <mergeCell ref="V404:V407"/>
    <mergeCell ref="E408:E411"/>
    <mergeCell ref="F408:F411"/>
    <mergeCell ref="G408:G411"/>
    <mergeCell ref="H408:H411"/>
    <mergeCell ref="I408:I411"/>
    <mergeCell ref="J408:J411"/>
    <mergeCell ref="K408:K411"/>
    <mergeCell ref="L408:L411"/>
    <mergeCell ref="M408:M411"/>
    <mergeCell ref="N408:N411"/>
    <mergeCell ref="O408:O411"/>
    <mergeCell ref="P408:P411"/>
    <mergeCell ref="Q408:Q411"/>
    <mergeCell ref="O404:O407"/>
    <mergeCell ref="P404:P407"/>
    <mergeCell ref="Q404:Q407"/>
    <mergeCell ref="R404:R407"/>
    <mergeCell ref="S404:S407"/>
    <mergeCell ref="J404:J407"/>
    <mergeCell ref="K404:K407"/>
    <mergeCell ref="R416:R419"/>
    <mergeCell ref="S416:S419"/>
    <mergeCell ref="T416:T419"/>
    <mergeCell ref="U416:U419"/>
    <mergeCell ref="V416:V419"/>
    <mergeCell ref="T412:T415"/>
    <mergeCell ref="U412:U415"/>
    <mergeCell ref="V412:V415"/>
    <mergeCell ref="E416:E419"/>
    <mergeCell ref="F416:F419"/>
    <mergeCell ref="G416:G419"/>
    <mergeCell ref="H416:H419"/>
    <mergeCell ref="I416:I419"/>
    <mergeCell ref="J416:J419"/>
    <mergeCell ref="K416:K419"/>
    <mergeCell ref="L416:L419"/>
    <mergeCell ref="M416:M419"/>
    <mergeCell ref="N416:N419"/>
    <mergeCell ref="O416:O419"/>
    <mergeCell ref="P416:P419"/>
    <mergeCell ref="Q416:Q419"/>
    <mergeCell ref="O412:O415"/>
    <mergeCell ref="P412:P415"/>
    <mergeCell ref="Q412:Q415"/>
    <mergeCell ref="R412:R415"/>
    <mergeCell ref="S412:S415"/>
    <mergeCell ref="J412:J415"/>
    <mergeCell ref="K412:K415"/>
    <mergeCell ref="L412:L415"/>
    <mergeCell ref="M412:M415"/>
    <mergeCell ref="N412:N415"/>
    <mergeCell ref="E412:E415"/>
    <mergeCell ref="T420:T423"/>
    <mergeCell ref="U420:U423"/>
    <mergeCell ref="V420:V423"/>
    <mergeCell ref="E424:E427"/>
    <mergeCell ref="F424:F427"/>
    <mergeCell ref="G424:G427"/>
    <mergeCell ref="H424:H427"/>
    <mergeCell ref="I424:I427"/>
    <mergeCell ref="J424:J427"/>
    <mergeCell ref="K424:K427"/>
    <mergeCell ref="L424:L427"/>
    <mergeCell ref="M424:M427"/>
    <mergeCell ref="N424:N427"/>
    <mergeCell ref="O424:O427"/>
    <mergeCell ref="P424:P427"/>
    <mergeCell ref="Q424:Q427"/>
    <mergeCell ref="O420:O423"/>
    <mergeCell ref="P420:P423"/>
    <mergeCell ref="Q420:Q423"/>
    <mergeCell ref="R420:R423"/>
    <mergeCell ref="S420:S423"/>
    <mergeCell ref="J420:J423"/>
    <mergeCell ref="K420:K423"/>
    <mergeCell ref="L420:L423"/>
    <mergeCell ref="M420:M423"/>
    <mergeCell ref="N420:N423"/>
    <mergeCell ref="E420:E423"/>
    <mergeCell ref="F420:F423"/>
    <mergeCell ref="G420:G423"/>
    <mergeCell ref="H420:H423"/>
    <mergeCell ref="I420:I423"/>
    <mergeCell ref="R428:R431"/>
    <mergeCell ref="S428:S431"/>
    <mergeCell ref="J428:J431"/>
    <mergeCell ref="K428:K431"/>
    <mergeCell ref="L428:L431"/>
    <mergeCell ref="M428:M431"/>
    <mergeCell ref="N428:N431"/>
    <mergeCell ref="E428:E431"/>
    <mergeCell ref="F428:F431"/>
    <mergeCell ref="G428:G431"/>
    <mergeCell ref="H428:H431"/>
    <mergeCell ref="I428:I431"/>
    <mergeCell ref="R424:R427"/>
    <mergeCell ref="S424:S427"/>
    <mergeCell ref="T424:T427"/>
    <mergeCell ref="U424:U427"/>
    <mergeCell ref="V424:V427"/>
    <mergeCell ref="L436:L439"/>
    <mergeCell ref="M436:M439"/>
    <mergeCell ref="N436:N439"/>
    <mergeCell ref="E436:E439"/>
    <mergeCell ref="F436:F439"/>
    <mergeCell ref="G436:G439"/>
    <mergeCell ref="H436:H439"/>
    <mergeCell ref="I436:I439"/>
    <mergeCell ref="R432:R435"/>
    <mergeCell ref="S432:S435"/>
    <mergeCell ref="T432:T435"/>
    <mergeCell ref="U432:U435"/>
    <mergeCell ref="V432:V435"/>
    <mergeCell ref="T428:T431"/>
    <mergeCell ref="U428:U431"/>
    <mergeCell ref="V428:V431"/>
    <mergeCell ref="E432:E435"/>
    <mergeCell ref="F432:F435"/>
    <mergeCell ref="G432:G435"/>
    <mergeCell ref="H432:H435"/>
    <mergeCell ref="I432:I435"/>
    <mergeCell ref="J432:J435"/>
    <mergeCell ref="K432:K435"/>
    <mergeCell ref="L432:L435"/>
    <mergeCell ref="M432:M435"/>
    <mergeCell ref="N432:N435"/>
    <mergeCell ref="O432:O435"/>
    <mergeCell ref="P432:P435"/>
    <mergeCell ref="Q432:Q435"/>
    <mergeCell ref="O428:O431"/>
    <mergeCell ref="P428:P431"/>
    <mergeCell ref="Q428:Q431"/>
    <mergeCell ref="F444:F447"/>
    <mergeCell ref="G444:G447"/>
    <mergeCell ref="H444:H447"/>
    <mergeCell ref="I444:I447"/>
    <mergeCell ref="R440:R443"/>
    <mergeCell ref="S440:S443"/>
    <mergeCell ref="T440:T443"/>
    <mergeCell ref="U440:U443"/>
    <mergeCell ref="V440:V443"/>
    <mergeCell ref="T436:T439"/>
    <mergeCell ref="U436:U439"/>
    <mergeCell ref="V436:V439"/>
    <mergeCell ref="E440:E443"/>
    <mergeCell ref="F440:F443"/>
    <mergeCell ref="G440:G443"/>
    <mergeCell ref="H440:H443"/>
    <mergeCell ref="I440:I443"/>
    <mergeCell ref="J440:J443"/>
    <mergeCell ref="K440:K443"/>
    <mergeCell ref="L440:L443"/>
    <mergeCell ref="M440:M443"/>
    <mergeCell ref="N440:N443"/>
    <mergeCell ref="O440:O443"/>
    <mergeCell ref="P440:P443"/>
    <mergeCell ref="Q440:Q443"/>
    <mergeCell ref="O436:O439"/>
    <mergeCell ref="P436:P439"/>
    <mergeCell ref="Q436:Q439"/>
    <mergeCell ref="R436:R439"/>
    <mergeCell ref="S436:S439"/>
    <mergeCell ref="J436:J439"/>
    <mergeCell ref="K436:K439"/>
    <mergeCell ref="R448:R451"/>
    <mergeCell ref="S448:S451"/>
    <mergeCell ref="T448:T451"/>
    <mergeCell ref="U448:U451"/>
    <mergeCell ref="V448:V451"/>
    <mergeCell ref="T444:T447"/>
    <mergeCell ref="U444:U447"/>
    <mergeCell ref="V444:V447"/>
    <mergeCell ref="E448:E451"/>
    <mergeCell ref="F448:F451"/>
    <mergeCell ref="G448:G451"/>
    <mergeCell ref="H448:H451"/>
    <mergeCell ref="I448:I451"/>
    <mergeCell ref="J448:J451"/>
    <mergeCell ref="K448:K451"/>
    <mergeCell ref="L448:L451"/>
    <mergeCell ref="M448:M451"/>
    <mergeCell ref="N448:N451"/>
    <mergeCell ref="O448:O451"/>
    <mergeCell ref="P448:P451"/>
    <mergeCell ref="Q448:Q451"/>
    <mergeCell ref="O444:O447"/>
    <mergeCell ref="P444:P447"/>
    <mergeCell ref="Q444:Q447"/>
    <mergeCell ref="R444:R447"/>
    <mergeCell ref="S444:S447"/>
    <mergeCell ref="J444:J447"/>
    <mergeCell ref="K444:K447"/>
    <mergeCell ref="L444:L447"/>
    <mergeCell ref="M444:M447"/>
    <mergeCell ref="N444:N447"/>
    <mergeCell ref="E444:E447"/>
    <mergeCell ref="T452:T455"/>
    <mergeCell ref="U452:U455"/>
    <mergeCell ref="V452:V455"/>
    <mergeCell ref="E456:E459"/>
    <mergeCell ref="F456:F459"/>
    <mergeCell ref="G456:G459"/>
    <mergeCell ref="H456:H459"/>
    <mergeCell ref="I456:I459"/>
    <mergeCell ref="J456:J459"/>
    <mergeCell ref="K456:K459"/>
    <mergeCell ref="L456:L459"/>
    <mergeCell ref="M456:M459"/>
    <mergeCell ref="N456:N459"/>
    <mergeCell ref="O456:O459"/>
    <mergeCell ref="P456:P459"/>
    <mergeCell ref="Q456:Q459"/>
    <mergeCell ref="O452:O455"/>
    <mergeCell ref="P452:P455"/>
    <mergeCell ref="Q452:Q455"/>
    <mergeCell ref="R452:R455"/>
    <mergeCell ref="S452:S455"/>
    <mergeCell ref="J452:J455"/>
    <mergeCell ref="K452:K455"/>
    <mergeCell ref="L452:L455"/>
    <mergeCell ref="M452:M455"/>
    <mergeCell ref="N452:N455"/>
    <mergeCell ref="E452:E455"/>
    <mergeCell ref="F452:F455"/>
    <mergeCell ref="G452:G455"/>
    <mergeCell ref="H452:H455"/>
    <mergeCell ref="I452:I455"/>
    <mergeCell ref="R460:R463"/>
    <mergeCell ref="S460:S463"/>
    <mergeCell ref="J460:J463"/>
    <mergeCell ref="K460:K463"/>
    <mergeCell ref="L460:L463"/>
    <mergeCell ref="M460:M463"/>
    <mergeCell ref="N460:N463"/>
    <mergeCell ref="E460:E463"/>
    <mergeCell ref="F460:F463"/>
    <mergeCell ref="G460:G463"/>
    <mergeCell ref="H460:H463"/>
    <mergeCell ref="I460:I463"/>
    <mergeCell ref="R456:R459"/>
    <mergeCell ref="S456:S459"/>
    <mergeCell ref="T456:T459"/>
    <mergeCell ref="U456:U459"/>
    <mergeCell ref="V456:V459"/>
    <mergeCell ref="L468:L471"/>
    <mergeCell ref="M468:M471"/>
    <mergeCell ref="N468:N471"/>
    <mergeCell ref="E468:E471"/>
    <mergeCell ref="F468:F471"/>
    <mergeCell ref="G468:G471"/>
    <mergeCell ref="H468:H471"/>
    <mergeCell ref="I468:I471"/>
    <mergeCell ref="R464:R467"/>
    <mergeCell ref="S464:S467"/>
    <mergeCell ref="T464:T467"/>
    <mergeCell ref="U464:U467"/>
    <mergeCell ref="V464:V467"/>
    <mergeCell ref="T460:T463"/>
    <mergeCell ref="U460:U463"/>
    <mergeCell ref="V460:V463"/>
    <mergeCell ref="E464:E467"/>
    <mergeCell ref="F464:F467"/>
    <mergeCell ref="G464:G467"/>
    <mergeCell ref="H464:H467"/>
    <mergeCell ref="I464:I467"/>
    <mergeCell ref="J464:J467"/>
    <mergeCell ref="K464:K467"/>
    <mergeCell ref="L464:L467"/>
    <mergeCell ref="M464:M467"/>
    <mergeCell ref="N464:N467"/>
    <mergeCell ref="O464:O467"/>
    <mergeCell ref="P464:P467"/>
    <mergeCell ref="Q464:Q467"/>
    <mergeCell ref="O460:O463"/>
    <mergeCell ref="P460:P463"/>
    <mergeCell ref="Q460:Q463"/>
    <mergeCell ref="F476:F479"/>
    <mergeCell ref="G476:G479"/>
    <mergeCell ref="H476:H479"/>
    <mergeCell ref="I476:I479"/>
    <mergeCell ref="R472:R475"/>
    <mergeCell ref="S472:S475"/>
    <mergeCell ref="T472:T475"/>
    <mergeCell ref="U472:U475"/>
    <mergeCell ref="V472:V475"/>
    <mergeCell ref="T468:T471"/>
    <mergeCell ref="U468:U471"/>
    <mergeCell ref="V468:V471"/>
    <mergeCell ref="E472:E475"/>
    <mergeCell ref="F472:F475"/>
    <mergeCell ref="G472:G475"/>
    <mergeCell ref="H472:H475"/>
    <mergeCell ref="I472:I475"/>
    <mergeCell ref="J472:J475"/>
    <mergeCell ref="K472:K475"/>
    <mergeCell ref="L472:L475"/>
    <mergeCell ref="M472:M475"/>
    <mergeCell ref="N472:N475"/>
    <mergeCell ref="O472:O475"/>
    <mergeCell ref="P472:P475"/>
    <mergeCell ref="Q472:Q475"/>
    <mergeCell ref="O468:O471"/>
    <mergeCell ref="P468:P471"/>
    <mergeCell ref="Q468:Q471"/>
    <mergeCell ref="R468:R471"/>
    <mergeCell ref="S468:S471"/>
    <mergeCell ref="J468:J471"/>
    <mergeCell ref="K468:K471"/>
    <mergeCell ref="R480:R483"/>
    <mergeCell ref="S480:S483"/>
    <mergeCell ref="T480:T483"/>
    <mergeCell ref="U480:U483"/>
    <mergeCell ref="V480:V483"/>
    <mergeCell ref="T476:T479"/>
    <mergeCell ref="U476:U479"/>
    <mergeCell ref="V476:V479"/>
    <mergeCell ref="E480:E483"/>
    <mergeCell ref="F480:F483"/>
    <mergeCell ref="G480:G483"/>
    <mergeCell ref="H480:H483"/>
    <mergeCell ref="I480:I483"/>
    <mergeCell ref="J480:J483"/>
    <mergeCell ref="K480:K483"/>
    <mergeCell ref="L480:L483"/>
    <mergeCell ref="M480:M483"/>
    <mergeCell ref="N480:N483"/>
    <mergeCell ref="O480:O483"/>
    <mergeCell ref="P480:P483"/>
    <mergeCell ref="Q480:Q483"/>
    <mergeCell ref="O476:O479"/>
    <mergeCell ref="P476:P479"/>
    <mergeCell ref="Q476:Q479"/>
    <mergeCell ref="R476:R479"/>
    <mergeCell ref="S476:S479"/>
    <mergeCell ref="J476:J479"/>
    <mergeCell ref="K476:K479"/>
    <mergeCell ref="L476:L479"/>
    <mergeCell ref="M476:M479"/>
    <mergeCell ref="N476:N479"/>
    <mergeCell ref="E476:E479"/>
    <mergeCell ref="T484:T487"/>
    <mergeCell ref="U484:U487"/>
    <mergeCell ref="V484:V487"/>
    <mergeCell ref="E488:E491"/>
    <mergeCell ref="F488:F491"/>
    <mergeCell ref="G488:G491"/>
    <mergeCell ref="H488:H491"/>
    <mergeCell ref="I488:I491"/>
    <mergeCell ref="J488:J491"/>
    <mergeCell ref="K488:K491"/>
    <mergeCell ref="L488:L491"/>
    <mergeCell ref="M488:M491"/>
    <mergeCell ref="N488:N491"/>
    <mergeCell ref="O488:O491"/>
    <mergeCell ref="P488:P491"/>
    <mergeCell ref="Q488:Q491"/>
    <mergeCell ref="O484:O487"/>
    <mergeCell ref="P484:P487"/>
    <mergeCell ref="Q484:Q487"/>
    <mergeCell ref="R484:R487"/>
    <mergeCell ref="S484:S487"/>
    <mergeCell ref="J484:J487"/>
    <mergeCell ref="K484:K487"/>
    <mergeCell ref="L484:L487"/>
    <mergeCell ref="M484:M487"/>
    <mergeCell ref="N484:N487"/>
    <mergeCell ref="E484:E487"/>
    <mergeCell ref="F484:F487"/>
    <mergeCell ref="G484:G487"/>
    <mergeCell ref="H484:H487"/>
    <mergeCell ref="I484:I487"/>
    <mergeCell ref="R492:R495"/>
    <mergeCell ref="S492:S495"/>
    <mergeCell ref="J492:J495"/>
    <mergeCell ref="K492:K495"/>
    <mergeCell ref="L492:L495"/>
    <mergeCell ref="M492:M495"/>
    <mergeCell ref="N492:N495"/>
    <mergeCell ref="E492:E495"/>
    <mergeCell ref="F492:F495"/>
    <mergeCell ref="G492:G495"/>
    <mergeCell ref="H492:H495"/>
    <mergeCell ref="I492:I495"/>
    <mergeCell ref="R488:R491"/>
    <mergeCell ref="S488:S491"/>
    <mergeCell ref="T488:T491"/>
    <mergeCell ref="U488:U491"/>
    <mergeCell ref="V488:V491"/>
    <mergeCell ref="L500:L503"/>
    <mergeCell ref="M500:M503"/>
    <mergeCell ref="N500:N503"/>
    <mergeCell ref="E500:E503"/>
    <mergeCell ref="F500:F503"/>
    <mergeCell ref="G500:G503"/>
    <mergeCell ref="H500:H503"/>
    <mergeCell ref="I500:I503"/>
    <mergeCell ref="R496:R499"/>
    <mergeCell ref="S496:S499"/>
    <mergeCell ref="T496:T499"/>
    <mergeCell ref="U496:U499"/>
    <mergeCell ref="V496:V499"/>
    <mergeCell ref="T492:T495"/>
    <mergeCell ref="U492:U495"/>
    <mergeCell ref="V492:V495"/>
    <mergeCell ref="E496:E499"/>
    <mergeCell ref="F496:F499"/>
    <mergeCell ref="G496:G499"/>
    <mergeCell ref="H496:H499"/>
    <mergeCell ref="I496:I499"/>
    <mergeCell ref="J496:J499"/>
    <mergeCell ref="K496:K499"/>
    <mergeCell ref="L496:L499"/>
    <mergeCell ref="M496:M499"/>
    <mergeCell ref="N496:N499"/>
    <mergeCell ref="O496:O499"/>
    <mergeCell ref="P496:P499"/>
    <mergeCell ref="Q496:Q499"/>
    <mergeCell ref="O492:O495"/>
    <mergeCell ref="P492:P495"/>
    <mergeCell ref="Q492:Q495"/>
    <mergeCell ref="F508:F511"/>
    <mergeCell ref="G508:G511"/>
    <mergeCell ref="H508:H511"/>
    <mergeCell ref="I508:I511"/>
    <mergeCell ref="R504:R507"/>
    <mergeCell ref="S504:S507"/>
    <mergeCell ref="T504:T507"/>
    <mergeCell ref="U504:U507"/>
    <mergeCell ref="V504:V507"/>
    <mergeCell ref="T500:T503"/>
    <mergeCell ref="U500:U503"/>
    <mergeCell ref="V500:V503"/>
    <mergeCell ref="E504:E507"/>
    <mergeCell ref="F504:F507"/>
    <mergeCell ref="G504:G507"/>
    <mergeCell ref="H504:H507"/>
    <mergeCell ref="I504:I507"/>
    <mergeCell ref="J504:J507"/>
    <mergeCell ref="K504:K507"/>
    <mergeCell ref="L504:L507"/>
    <mergeCell ref="M504:M507"/>
    <mergeCell ref="N504:N507"/>
    <mergeCell ref="O504:O507"/>
    <mergeCell ref="P504:P507"/>
    <mergeCell ref="Q504:Q507"/>
    <mergeCell ref="O500:O503"/>
    <mergeCell ref="P500:P503"/>
    <mergeCell ref="Q500:Q503"/>
    <mergeCell ref="R500:R503"/>
    <mergeCell ref="S500:S503"/>
    <mergeCell ref="J500:J503"/>
    <mergeCell ref="K500:K503"/>
    <mergeCell ref="R512:R515"/>
    <mergeCell ref="S512:S515"/>
    <mergeCell ref="T512:T515"/>
    <mergeCell ref="U512:U515"/>
    <mergeCell ref="V512:V515"/>
    <mergeCell ref="T508:T511"/>
    <mergeCell ref="U508:U511"/>
    <mergeCell ref="V508:V511"/>
    <mergeCell ref="E512:E515"/>
    <mergeCell ref="F512:F515"/>
    <mergeCell ref="G512:G515"/>
    <mergeCell ref="H512:H515"/>
    <mergeCell ref="I512:I515"/>
    <mergeCell ref="J512:J515"/>
    <mergeCell ref="K512:K515"/>
    <mergeCell ref="L512:L515"/>
    <mergeCell ref="M512:M515"/>
    <mergeCell ref="N512:N515"/>
    <mergeCell ref="O512:O515"/>
    <mergeCell ref="P512:P515"/>
    <mergeCell ref="Q512:Q515"/>
    <mergeCell ref="O508:O511"/>
    <mergeCell ref="P508:P511"/>
    <mergeCell ref="Q508:Q511"/>
    <mergeCell ref="R508:R511"/>
    <mergeCell ref="S508:S511"/>
    <mergeCell ref="J508:J511"/>
    <mergeCell ref="K508:K511"/>
    <mergeCell ref="L508:L511"/>
    <mergeCell ref="M508:M511"/>
    <mergeCell ref="N508:N511"/>
    <mergeCell ref="E508:E511"/>
    <mergeCell ref="T516:T519"/>
    <mergeCell ref="U516:U519"/>
    <mergeCell ref="V516:V519"/>
    <mergeCell ref="E520:E523"/>
    <mergeCell ref="F520:F523"/>
    <mergeCell ref="G520:G523"/>
    <mergeCell ref="H520:H523"/>
    <mergeCell ref="I520:I523"/>
    <mergeCell ref="J520:J523"/>
    <mergeCell ref="K520:K523"/>
    <mergeCell ref="L520:L523"/>
    <mergeCell ref="M520:M523"/>
    <mergeCell ref="N520:N523"/>
    <mergeCell ref="O520:O523"/>
    <mergeCell ref="P520:P523"/>
    <mergeCell ref="Q520:Q523"/>
    <mergeCell ref="O516:O519"/>
    <mergeCell ref="P516:P519"/>
    <mergeCell ref="Q516:Q519"/>
    <mergeCell ref="R516:R519"/>
    <mergeCell ref="S516:S519"/>
    <mergeCell ref="J516:J519"/>
    <mergeCell ref="K516:K519"/>
    <mergeCell ref="L516:L519"/>
    <mergeCell ref="M516:M519"/>
    <mergeCell ref="N516:N519"/>
    <mergeCell ref="E516:E519"/>
    <mergeCell ref="F516:F519"/>
    <mergeCell ref="G516:G519"/>
    <mergeCell ref="H516:H519"/>
    <mergeCell ref="I516:I519"/>
    <mergeCell ref="R524:R527"/>
    <mergeCell ref="S524:S527"/>
    <mergeCell ref="J524:J527"/>
    <mergeCell ref="K524:K527"/>
    <mergeCell ref="L524:L527"/>
    <mergeCell ref="M524:M527"/>
    <mergeCell ref="N524:N527"/>
    <mergeCell ref="E524:E527"/>
    <mergeCell ref="F524:F527"/>
    <mergeCell ref="G524:G527"/>
    <mergeCell ref="H524:H527"/>
    <mergeCell ref="I524:I527"/>
    <mergeCell ref="R520:R523"/>
    <mergeCell ref="S520:S523"/>
    <mergeCell ref="T520:T523"/>
    <mergeCell ref="U520:U523"/>
    <mergeCell ref="V520:V523"/>
    <mergeCell ref="L532:L535"/>
    <mergeCell ref="M532:M535"/>
    <mergeCell ref="N532:N535"/>
    <mergeCell ref="E532:E535"/>
    <mergeCell ref="F532:F535"/>
    <mergeCell ref="G532:G535"/>
    <mergeCell ref="H532:H535"/>
    <mergeCell ref="I532:I535"/>
    <mergeCell ref="R528:R531"/>
    <mergeCell ref="S528:S531"/>
    <mergeCell ref="T528:T531"/>
    <mergeCell ref="U528:U531"/>
    <mergeCell ref="V528:V531"/>
    <mergeCell ref="T524:T527"/>
    <mergeCell ref="U524:U527"/>
    <mergeCell ref="V524:V527"/>
    <mergeCell ref="E528:E531"/>
    <mergeCell ref="F528:F531"/>
    <mergeCell ref="G528:G531"/>
    <mergeCell ref="H528:H531"/>
    <mergeCell ref="I528:I531"/>
    <mergeCell ref="J528:J531"/>
    <mergeCell ref="K528:K531"/>
    <mergeCell ref="L528:L531"/>
    <mergeCell ref="M528:M531"/>
    <mergeCell ref="N528:N531"/>
    <mergeCell ref="O528:O531"/>
    <mergeCell ref="P528:P531"/>
    <mergeCell ref="Q528:Q531"/>
    <mergeCell ref="O524:O527"/>
    <mergeCell ref="P524:P527"/>
    <mergeCell ref="Q524:Q527"/>
    <mergeCell ref="F540:F543"/>
    <mergeCell ref="G540:G543"/>
    <mergeCell ref="H540:H543"/>
    <mergeCell ref="I540:I543"/>
    <mergeCell ref="R536:R539"/>
    <mergeCell ref="S536:S539"/>
    <mergeCell ref="T536:T539"/>
    <mergeCell ref="U536:U539"/>
    <mergeCell ref="V536:V539"/>
    <mergeCell ref="T532:T535"/>
    <mergeCell ref="U532:U535"/>
    <mergeCell ref="V532:V535"/>
    <mergeCell ref="E536:E539"/>
    <mergeCell ref="F536:F539"/>
    <mergeCell ref="G536:G539"/>
    <mergeCell ref="H536:H539"/>
    <mergeCell ref="I536:I539"/>
    <mergeCell ref="J536:J539"/>
    <mergeCell ref="K536:K539"/>
    <mergeCell ref="L536:L539"/>
    <mergeCell ref="M536:M539"/>
    <mergeCell ref="N536:N539"/>
    <mergeCell ref="O536:O539"/>
    <mergeCell ref="P536:P539"/>
    <mergeCell ref="Q536:Q539"/>
    <mergeCell ref="O532:O535"/>
    <mergeCell ref="P532:P535"/>
    <mergeCell ref="Q532:Q535"/>
    <mergeCell ref="R532:R535"/>
    <mergeCell ref="S532:S535"/>
    <mergeCell ref="J532:J535"/>
    <mergeCell ref="K532:K535"/>
    <mergeCell ref="R544:R547"/>
    <mergeCell ref="S544:S547"/>
    <mergeCell ref="T544:T547"/>
    <mergeCell ref="U544:U547"/>
    <mergeCell ref="V544:V547"/>
    <mergeCell ref="T540:T543"/>
    <mergeCell ref="U540:U543"/>
    <mergeCell ref="V540:V543"/>
    <mergeCell ref="E544:E547"/>
    <mergeCell ref="F544:F547"/>
    <mergeCell ref="G544:G547"/>
    <mergeCell ref="H544:H547"/>
    <mergeCell ref="I544:I547"/>
    <mergeCell ref="J544:J547"/>
    <mergeCell ref="K544:K547"/>
    <mergeCell ref="L544:L547"/>
    <mergeCell ref="M544:M547"/>
    <mergeCell ref="N544:N547"/>
    <mergeCell ref="O544:O547"/>
    <mergeCell ref="P544:P547"/>
    <mergeCell ref="Q544:Q547"/>
    <mergeCell ref="O540:O543"/>
    <mergeCell ref="P540:P543"/>
    <mergeCell ref="Q540:Q543"/>
    <mergeCell ref="R540:R543"/>
    <mergeCell ref="S540:S543"/>
    <mergeCell ref="J540:J543"/>
    <mergeCell ref="K540:K543"/>
    <mergeCell ref="L540:L543"/>
    <mergeCell ref="M540:M543"/>
    <mergeCell ref="N540:N543"/>
    <mergeCell ref="E540:E543"/>
    <mergeCell ref="T548:T551"/>
    <mergeCell ref="U548:U551"/>
    <mergeCell ref="V548:V551"/>
    <mergeCell ref="E552:E555"/>
    <mergeCell ref="F552:F555"/>
    <mergeCell ref="G552:G555"/>
    <mergeCell ref="H552:H555"/>
    <mergeCell ref="I552:I555"/>
    <mergeCell ref="J552:J555"/>
    <mergeCell ref="K552:K555"/>
    <mergeCell ref="L552:L555"/>
    <mergeCell ref="M552:M555"/>
    <mergeCell ref="N552:N555"/>
    <mergeCell ref="O552:O555"/>
    <mergeCell ref="P552:P555"/>
    <mergeCell ref="Q552:Q555"/>
    <mergeCell ref="O548:O551"/>
    <mergeCell ref="P548:P551"/>
    <mergeCell ref="Q548:Q551"/>
    <mergeCell ref="R548:R551"/>
    <mergeCell ref="S548:S551"/>
    <mergeCell ref="J548:J551"/>
    <mergeCell ref="K548:K551"/>
    <mergeCell ref="L548:L551"/>
    <mergeCell ref="M548:M551"/>
    <mergeCell ref="N548:N551"/>
    <mergeCell ref="E548:E551"/>
    <mergeCell ref="F548:F551"/>
    <mergeCell ref="G548:G551"/>
    <mergeCell ref="H548:H551"/>
    <mergeCell ref="I548:I551"/>
    <mergeCell ref="R556:R559"/>
    <mergeCell ref="S556:S559"/>
    <mergeCell ref="J556:J559"/>
    <mergeCell ref="K556:K559"/>
    <mergeCell ref="L556:L559"/>
    <mergeCell ref="M556:M559"/>
    <mergeCell ref="N556:N559"/>
    <mergeCell ref="E556:E559"/>
    <mergeCell ref="F556:F559"/>
    <mergeCell ref="G556:G559"/>
    <mergeCell ref="H556:H559"/>
    <mergeCell ref="I556:I559"/>
    <mergeCell ref="R552:R555"/>
    <mergeCell ref="S552:S555"/>
    <mergeCell ref="T552:T555"/>
    <mergeCell ref="U552:U555"/>
    <mergeCell ref="V552:V555"/>
    <mergeCell ref="L564:L567"/>
    <mergeCell ref="M564:M567"/>
    <mergeCell ref="N564:N567"/>
    <mergeCell ref="E564:E567"/>
    <mergeCell ref="F564:F567"/>
    <mergeCell ref="G564:G567"/>
    <mergeCell ref="H564:H567"/>
    <mergeCell ref="I564:I567"/>
    <mergeCell ref="R560:R563"/>
    <mergeCell ref="S560:S563"/>
    <mergeCell ref="T560:T563"/>
    <mergeCell ref="U560:U563"/>
    <mergeCell ref="V560:V563"/>
    <mergeCell ref="T556:T559"/>
    <mergeCell ref="U556:U559"/>
    <mergeCell ref="V556:V559"/>
    <mergeCell ref="E560:E563"/>
    <mergeCell ref="F560:F563"/>
    <mergeCell ref="G560:G563"/>
    <mergeCell ref="H560:H563"/>
    <mergeCell ref="I560:I563"/>
    <mergeCell ref="J560:J563"/>
    <mergeCell ref="K560:K563"/>
    <mergeCell ref="L560:L563"/>
    <mergeCell ref="M560:M563"/>
    <mergeCell ref="N560:N563"/>
    <mergeCell ref="O560:O563"/>
    <mergeCell ref="P560:P563"/>
    <mergeCell ref="Q560:Q563"/>
    <mergeCell ref="O556:O559"/>
    <mergeCell ref="P556:P559"/>
    <mergeCell ref="Q556:Q559"/>
    <mergeCell ref="F572:F575"/>
    <mergeCell ref="G572:G575"/>
    <mergeCell ref="H572:H575"/>
    <mergeCell ref="I572:I575"/>
    <mergeCell ref="R568:R571"/>
    <mergeCell ref="S568:S571"/>
    <mergeCell ref="T568:T571"/>
    <mergeCell ref="U568:U571"/>
    <mergeCell ref="V568:V571"/>
    <mergeCell ref="T564:T567"/>
    <mergeCell ref="U564:U567"/>
    <mergeCell ref="V564:V567"/>
    <mergeCell ref="E568:E571"/>
    <mergeCell ref="F568:F571"/>
    <mergeCell ref="G568:G571"/>
    <mergeCell ref="H568:H571"/>
    <mergeCell ref="I568:I571"/>
    <mergeCell ref="J568:J571"/>
    <mergeCell ref="K568:K571"/>
    <mergeCell ref="L568:L571"/>
    <mergeCell ref="M568:M571"/>
    <mergeCell ref="N568:N571"/>
    <mergeCell ref="O568:O571"/>
    <mergeCell ref="P568:P571"/>
    <mergeCell ref="Q568:Q571"/>
    <mergeCell ref="O564:O567"/>
    <mergeCell ref="P564:P567"/>
    <mergeCell ref="Q564:Q567"/>
    <mergeCell ref="R564:R567"/>
    <mergeCell ref="S564:S567"/>
    <mergeCell ref="J564:J567"/>
    <mergeCell ref="K564:K567"/>
    <mergeCell ref="R576:R579"/>
    <mergeCell ref="S576:S579"/>
    <mergeCell ref="T576:T579"/>
    <mergeCell ref="U576:U579"/>
    <mergeCell ref="V576:V579"/>
    <mergeCell ref="T572:T575"/>
    <mergeCell ref="U572:U575"/>
    <mergeCell ref="V572:V575"/>
    <mergeCell ref="E576:E579"/>
    <mergeCell ref="F576:F579"/>
    <mergeCell ref="G576:G579"/>
    <mergeCell ref="H576:H579"/>
    <mergeCell ref="I576:I579"/>
    <mergeCell ref="J576:J579"/>
    <mergeCell ref="K576:K579"/>
    <mergeCell ref="L576:L579"/>
    <mergeCell ref="M576:M579"/>
    <mergeCell ref="N576:N579"/>
    <mergeCell ref="O576:O579"/>
    <mergeCell ref="P576:P579"/>
    <mergeCell ref="Q576:Q579"/>
    <mergeCell ref="O572:O575"/>
    <mergeCell ref="P572:P575"/>
    <mergeCell ref="Q572:Q575"/>
    <mergeCell ref="R572:R575"/>
    <mergeCell ref="S572:S575"/>
    <mergeCell ref="J572:J575"/>
    <mergeCell ref="K572:K575"/>
    <mergeCell ref="L572:L575"/>
    <mergeCell ref="M572:M575"/>
    <mergeCell ref="N572:N575"/>
    <mergeCell ref="E572:E575"/>
    <mergeCell ref="T580:T583"/>
    <mergeCell ref="U580:U583"/>
    <mergeCell ref="V580:V583"/>
    <mergeCell ref="O580:O583"/>
    <mergeCell ref="P580:P583"/>
    <mergeCell ref="Q580:Q583"/>
    <mergeCell ref="R580:R583"/>
    <mergeCell ref="S580:S583"/>
    <mergeCell ref="J580:J583"/>
    <mergeCell ref="K580:K583"/>
    <mergeCell ref="L580:L583"/>
    <mergeCell ref="M580:M583"/>
    <mergeCell ref="N580:N583"/>
    <mergeCell ref="E580:E583"/>
    <mergeCell ref="F580:F583"/>
    <mergeCell ref="G580:G583"/>
    <mergeCell ref="H580:H583"/>
    <mergeCell ref="I580:I58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入力</vt:lpstr>
      <vt:lpstr>詳細</vt:lpstr>
      <vt:lpstr>基準表</vt:lpstr>
      <vt:lpstr>区分</vt:lpstr>
      <vt:lpstr>加算一覧</vt:lpstr>
      <vt:lpstr>認子教育</vt:lpstr>
      <vt:lpstr>超過教育</vt:lpstr>
      <vt:lpstr>認子保育</vt:lpstr>
      <vt:lpstr>超過保育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照正 安本</dc:creator>
  <cp:lastModifiedBy>照正 安本</cp:lastModifiedBy>
  <dcterms:created xsi:type="dcterms:W3CDTF">2025-02-14T02:25:15Z</dcterms:created>
  <dcterms:modified xsi:type="dcterms:W3CDTF">2025-03-17T04:40:14Z</dcterms:modified>
</cp:coreProperties>
</file>